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6" activeTab="1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1.6 " sheetId="6" r:id="rId6"/>
    <sheet name="табл. прил.1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  <definedName name="_xlnm._FilterDatabase" localSheetId="5" hidden="1">'табл. 1.6 '!$A$7:$X$170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<sst xmlns="http://schemas.openxmlformats.org/spreadsheetml/2006/main" count="936" uniqueCount="434">
  <si>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</si>
  <si>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</si>
  <si>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</si>
  <si>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</si>
  <si>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</si>
  <si>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</si>
  <si>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</si>
  <si>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</si>
  <si>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</si>
  <si>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</si>
  <si>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</si>
  <si>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</si>
  <si>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</si>
  <si>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</si>
  <si>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</si>
  <si>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</si>
  <si>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</si>
  <si>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</si>
  <si>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</si>
  <si>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</si>
  <si>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</si>
  <si>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</si>
  <si>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</si>
  <si>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</si>
  <si>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</si>
  <si>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</si>
  <si>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</si>
  <si>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</si>
  <si>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</si>
  <si>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</si>
  <si>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</si>
  <si>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</si>
  <si>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</si>
  <si>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</si>
  <si>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</si>
  <si>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</si>
  <si>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</si>
  <si>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</si>
  <si>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</si>
  <si>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</si>
  <si>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</si>
  <si>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</si>
  <si>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</si>
  <si>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</si>
  <si>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</si>
  <si>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</si>
  <si>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</si>
  <si>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</si>
  <si>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</si>
  <si>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</si>
  <si>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</si>
  <si>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</si>
  <si>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</si>
  <si>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</si>
  <si>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</si>
  <si>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</si>
  <si>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</si>
  <si>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</si>
  <si>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</si>
  <si>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</si>
  <si>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</si>
  <si>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</si>
  <si>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</si>
  <si>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</si>
  <si>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</si>
  <si>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</si>
  <si>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</si>
  <si>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</si>
  <si>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</si>
  <si>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</si>
  <si>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</si>
  <si>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</si>
  <si>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</si>
  <si>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</si>
  <si>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</si>
  <si>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</si>
  <si>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</si>
  <si>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</si>
  <si>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</si>
  <si>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</si>
  <si>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</si>
  <si>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</si>
  <si>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</si>
  <si>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</si>
  <si>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</si>
  <si>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</si>
  <si>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</si>
  <si>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</si>
  <si>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</si>
  <si>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</si>
  <si>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</si>
  <si>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</si>
  <si>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</si>
  <si>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</si>
  <si>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</si>
  <si>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</si>
  <si>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</si>
  <si>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</si>
  <si>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</si>
  <si>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</si>
  <si>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</si>
  <si>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</si>
  <si>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</si>
  <si>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</si>
  <si>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</si>
  <si>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</si>
  <si>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</si>
  <si>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</si>
  <si>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</si>
  <si>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</si>
  <si>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</si>
  <si>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</si>
  <si>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</si>
  <si>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</si>
  <si>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</si>
  <si>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</si>
  <si>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</si>
  <si>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</si>
  <si>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</si>
  <si>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</si>
  <si>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</si>
  <si>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</si>
  <si>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</si>
  <si>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</si>
  <si>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</si>
  <si>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</si>
  <si>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</si>
  <si>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</si>
  <si>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</si>
  <si>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</si>
  <si>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</si>
  <si>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</si>
  <si>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</si>
  <si>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</si>
  <si>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</si>
  <si>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</si>
  <si>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</si>
  <si>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</si>
  <si>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</si>
  <si>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</si>
  <si>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</si>
  <si>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</si>
  <si>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</si>
  <si>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</si>
  <si>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</si>
  <si>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</si>
  <si>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</si>
  <si>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</si>
  <si>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</si>
  <si>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</si>
  <si>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</si>
  <si>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</si>
  <si>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</si>
  <si>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</si>
  <si>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</si>
  <si>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</si>
  <si>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</si>
  <si>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</si>
  <si>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</si>
  <si>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</si>
  <si>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</si>
  <si>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</si>
  <si>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</si>
  <si>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</si>
  <si>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</si>
  <si>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</si>
  <si>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</si>
  <si>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</si>
  <si>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</si>
  <si>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</si>
  <si>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</si>
  <si>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</si>
  <si>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</si>
  <si>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</si>
  <si>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</si>
  <si>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</si>
  <si>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</si>
  <si>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</si>
  <si>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</si>
  <si>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</si>
  <si>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</si>
  <si>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</si>
  <si>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</si>
  <si>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</si>
  <si>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</si>
  <si>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</si>
  <si>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</si>
  <si>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</si>
  <si>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</si>
  <si>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</si>
  <si>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</si>
  <si>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</si>
  <si>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</si>
  <si>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</si>
  <si>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</si>
  <si>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</si>
  <si>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</si>
  <si>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</si>
  <si>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</si>
  <si>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</si>
  <si>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</si>
  <si>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</si>
  <si>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</si>
  <si>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</si>
  <si>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</si>
  <si>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</si>
  <si>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</si>
  <si>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</si>
  <si>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</si>
  <si>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</si>
  <si>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</si>
  <si>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</si>
  <si>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</si>
  <si>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</si>
  <si>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</si>
  <si>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</si>
  <si>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</si>
  <si>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</si>
  <si>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</si>
  <si>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</si>
  <si>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</si>
  <si>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</si>
  <si>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</si>
  <si>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</si>
  <si>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</si>
  <si>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</si>
  <si>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</si>
  <si>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</si>
  <si>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</si>
  <si>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 xml:space="preserve">       Асмодьяров Г.Р.</t>
  </si>
  <si>
    <t>ООО "ЭСО"</t>
  </si>
  <si>
    <t>5406982149</t>
  </si>
  <si>
    <t>540601001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</si>
  <si>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</si>
  <si>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</si>
  <si>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</si>
  <si>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</si>
  <si>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</si>
  <si>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</si>
  <si>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</si>
  <si>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</si>
  <si>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</si>
  <si>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 xml:space="preserve">      Сизов С.Н.</t>
  </si>
  <si>
    <t>Таблица № П1.6.</t>
  </si>
  <si>
    <t>Структура полезного отпуска электрической энергии (мощности) по группам потребителей ООО "ЭСО"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</si>
  <si>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</si>
  <si>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</si>
  <si>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</si>
  <si>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</si>
  <si>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</si>
  <si>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>Количество точек поставки, шт.</t>
  </si>
  <si>
    <t xml:space="preserve">Доля потребления на разных диапазонах напряжений, % </t>
  </si>
  <si>
    <t xml:space="preserve">Всего 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</si>
  <si>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</si>
  <si>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</si>
  <si>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</si>
  <si>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 жилых домов</t>
  </si>
  <si>
    <t>Прочие потребители</t>
  </si>
  <si>
    <t>Базовые потребители</t>
  </si>
  <si>
    <t>Одноставочники</t>
  </si>
  <si>
    <t>ЗАО "Сеть Телеком"</t>
  </si>
  <si>
    <t>ООО "Система"</t>
  </si>
  <si>
    <t>Гражданин Федоров Борис Вадимович, Гражданин Судаков Сергей Михайлович, Гражданка Селецкая Любовь Андреевна</t>
  </si>
  <si>
    <t>ИП Новокрещенов Андрей Анатольевич</t>
  </si>
  <si>
    <t>ООО "СИБИРСКАЯ УПРАВЛЯЮЩАЯ КОМПАНИЯ"</t>
  </si>
  <si>
    <t>ООО "УК СВАДЕБНЫЙ ЦЕНТР"</t>
  </si>
  <si>
    <t>ООО "Новая Сибирь"</t>
  </si>
  <si>
    <t>ООО "Лента"</t>
  </si>
  <si>
    <t>ООО "ЗапСиБ-Сервис +"</t>
  </si>
  <si>
    <t>ООО "Н-Сервис"</t>
  </si>
  <si>
    <t>филиал ПАО "МТС" в Новосибирской области</t>
  </si>
  <si>
    <t>ООО "Альфа Сервис"</t>
  </si>
  <si>
    <t>ИП Чернозуб Александр Сергеевич</t>
  </si>
  <si>
    <t>Гражданин Шайбин Олег Юрьевич</t>
  </si>
  <si>
    <t>Гражданка Гамаюнова Валерия Александровна, гражданка Симоненко Ирина Александровна</t>
  </si>
  <si>
    <t>ИП Сухарева Светлана Павловна, ИП Савватеев Александр Васильевич</t>
  </si>
  <si>
    <t>ООО "ЮНИСИБ и К"</t>
  </si>
  <si>
    <t>ООО "ГРАНИТ"</t>
  </si>
  <si>
    <t>Гражданка Генирозова Ирина Сергеевна</t>
  </si>
  <si>
    <t>Гражданка Хромова Татьяна  Александровна</t>
  </si>
  <si>
    <t>Гражданка Никитина Ольга Владимировна</t>
  </si>
  <si>
    <t>ООО УК "СервисДом"</t>
  </si>
  <si>
    <t>Гражданка Коляда Елена Васильевна</t>
  </si>
  <si>
    <t>ООО "Ситилит"</t>
  </si>
  <si>
    <t>Гражданка Сворцевич Марина Николаевна</t>
  </si>
  <si>
    <t>ООО "МАРИЯ-РА"</t>
  </si>
  <si>
    <t>Гражданка Голубец Алла Николаевна</t>
  </si>
  <si>
    <t>Гражданин Жонголович Евгений Борисович</t>
  </si>
  <si>
    <t>ООО "ТК "КРЮГЕР"</t>
  </si>
  <si>
    <t>Гражданин Абдуллин Андрей Рафаэльевич</t>
  </si>
  <si>
    <t>Гражданка Селюнина Полина Николаевна</t>
  </si>
  <si>
    <t>Граждане Деменко Ирина Анатольевна, Кощегулов Нуржан Тулендиевич, Шумахер Ирина Савельевна, Лапковский Иван Викторович, Деменко Кира Дмитриевна</t>
  </si>
  <si>
    <t>ООО "КОСМОПОЛИТ"</t>
  </si>
  <si>
    <t>Гражданка Зайцева Лилия Михайловна</t>
  </si>
  <si>
    <t>ООО "АГРОТОРГ"</t>
  </si>
  <si>
    <t>ООО "Абсолют"</t>
  </si>
  <si>
    <t>ООО ЮФ "СЛАВАК"</t>
  </si>
  <si>
    <t>Гражданка Любимова Оксана Францевна</t>
  </si>
  <si>
    <t>ООО "ЗапСиб-Сервис"</t>
  </si>
  <si>
    <t>ООО УК "Тихвинская"</t>
  </si>
  <si>
    <t>ООО ПФ "ГРАДЭКО"</t>
  </si>
  <si>
    <t>Итого:</t>
  </si>
  <si>
    <t>Руководитель организации_______________________________________Сизов С.Н.</t>
  </si>
  <si>
    <t>АО "СИБЭКО"</t>
  </si>
  <si>
    <t>2021 год</t>
  </si>
  <si>
    <t>Гражданин Давтян Сейран Гургенович</t>
  </si>
  <si>
    <t>Гражданин Доменяк Александр Павлович</t>
  </si>
  <si>
    <t>Гражданин Ладыженский Олег Владимирович</t>
  </si>
  <si>
    <t>Гражданка Гудавасова Айгун Гудрат Кызы</t>
  </si>
  <si>
    <t>Гражданка Сидоркова Вера Александровна</t>
  </si>
  <si>
    <t>ООО "Бриз"</t>
  </si>
  <si>
    <t>Гражданин Зенков Владислав Андреевич + ООО "М-БТ"</t>
  </si>
  <si>
    <t>ООО "МегаСиб"</t>
  </si>
  <si>
    <t>ООО "Правовой форум"</t>
  </si>
  <si>
    <t>ТСН "Троллейная 14"</t>
  </si>
  <si>
    <t>Филиал "Аптека №165" МП "НАС"</t>
  </si>
  <si>
    <t>ООО "НСК-Сервис"</t>
  </si>
  <si>
    <t>АО "РЭС"</t>
  </si>
  <si>
    <t>План   2019год</t>
  </si>
  <si>
    <t>Факт   2019 год</t>
  </si>
  <si>
    <t>План  2020 Год</t>
  </si>
  <si>
    <t>План 2021 Февраль</t>
  </si>
  <si>
    <t>ООО "Сибвтор"</t>
  </si>
  <si>
    <t>План 2021 Январь</t>
  </si>
  <si>
    <t>План 2021 Март</t>
  </si>
  <si>
    <t>План 2021 Апрель</t>
  </si>
  <si>
    <t>План 2021 Май</t>
  </si>
  <si>
    <t>План 2021 Июнь</t>
  </si>
  <si>
    <t>План 2021 Август</t>
  </si>
  <si>
    <t>План 2021 Сентябрь</t>
  </si>
  <si>
    <t>План 2021 Октябрь</t>
  </si>
  <si>
    <t>План 2021 Ноябрь</t>
  </si>
  <si>
    <t>План 2021 Декабрь</t>
  </si>
  <si>
    <t>План 2021 Год</t>
  </si>
  <si>
    <t>План 2021 1 кв.</t>
  </si>
  <si>
    <t>План 2021       1 полугодие</t>
  </si>
  <si>
    <t>План 2021 2 кв.</t>
  </si>
  <si>
    <t>План 2021 3 кв.</t>
  </si>
  <si>
    <t>План 2021 4 кв.</t>
  </si>
  <si>
    <t>План 2021       2 полугодие</t>
  </si>
  <si>
    <t>Период регулирования 2021 г.</t>
  </si>
  <si>
    <t>1 п/г 2021г.</t>
  </si>
  <si>
    <t>2 п/г 2021г.</t>
  </si>
  <si>
    <t>Период регулирования 2021г.</t>
  </si>
  <si>
    <t>План 2021</t>
  </si>
  <si>
    <t>Предложения  ООО "ЭСО"  по технологическому расходу электроэнергии (мощности) - потерям в электрических сетях на 2021 год в регионе: Новосибирская область</t>
  </si>
  <si>
    <t>План 2021 Июль</t>
  </si>
  <si>
    <t>Наименование показателя</t>
  </si>
  <si>
    <t>Ед. измерения</t>
  </si>
  <si>
    <t>В том числе по уровню напряжения</t>
  </si>
  <si>
    <t>СН-I</t>
  </si>
  <si>
    <t>СН-II</t>
  </si>
  <si>
    <t>Поступление в сеть из других организаций, в том числе:</t>
  </si>
  <si>
    <t>тыс.кВт ч</t>
  </si>
  <si>
    <t>из сетей ФСК</t>
  </si>
  <si>
    <t>от генерирующих компаний и блок 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</si>
  <si>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</si>
  <si>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</si>
  <si>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</si>
  <si>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 xml:space="preserve"> </t>
  </si>
  <si>
    <t>Протяженность линий (воздушных и кабельных) электропередачи</t>
  </si>
  <si>
    <t>Протяженность воздушных линий электропередачи</t>
  </si>
  <si>
    <t>Соотношение протяженности воздушных и кабельных линий электропередачи (доля ВЛ)</t>
  </si>
  <si>
    <t>Норматив потерь электроэнергии по приказу Минэнерго России от 20,09.2017 г. №887</t>
  </si>
  <si>
    <t>Поступление в сеть из других уровней напряжения (трансформация)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</si>
  <si>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</si>
  <si>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</si>
  <si>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</si>
  <si>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Факт 2019 года</t>
  </si>
  <si>
    <t>код строки</t>
  </si>
  <si>
    <t xml:space="preserve">Соотношение величины отпуска электрической энергии в электрическую сеть и суммы номинальных мощностей силовых трансформаторов </t>
  </si>
  <si>
    <t>Сумма номинальных мощностей силовых трансформаторов</t>
  </si>
  <si>
    <t>тыс.кВт ч/МВА</t>
  </si>
  <si>
    <t>Отпуск электроэнергии в электрическую сеть/суммарная протяженность воздушных и кабельных линий электропередачи</t>
  </si>
  <si>
    <t>тыс.кВт/км</t>
  </si>
  <si>
    <t>11</t>
  </si>
  <si>
    <t>12</t>
  </si>
  <si>
    <t>13</t>
  </si>
  <si>
    <t>14</t>
  </si>
  <si>
    <t>15</t>
  </si>
  <si>
    <t>Определение уровня (%) потерь электроэнергии исходя из фактических данных за 2019г)</t>
  </si>
  <si>
    <t>16 (равна строке 1)</t>
  </si>
  <si>
    <t>17 (равна строке 2)</t>
  </si>
  <si>
    <t>18 (равна строке 3)</t>
  </si>
  <si>
    <t>19 (равна строке 4)</t>
  </si>
  <si>
    <t>20 (равна строке 5)</t>
  </si>
  <si>
    <t>21 (равна строке 6)</t>
  </si>
  <si>
    <t>22 (min из строки 8 и строки 15)</t>
  </si>
  <si>
    <t>23 (строка 21*строка 22)</t>
  </si>
  <si>
    <t>Регулируемый период (план 2021 год)</t>
  </si>
  <si>
    <t>24 (равна строке 22 столбец 3)</t>
  </si>
  <si>
    <t>ООО "ЭСО" на 2021г.</t>
  </si>
  <si>
    <t>Определение величины и уровня потерь электроэнергии при ее передаче по электрическим сетям территориальной сетевой организации ООО "ЭСО" на 2021 год</t>
  </si>
  <si>
    <t>2019г.(факт)</t>
  </si>
  <si>
    <t>ООО "ЭСО" на 2019-2021 год</t>
  </si>
  <si>
    <t>Период регулирования 2019 г.(факт)</t>
  </si>
  <si>
    <t>1 п/г 2019г.(факт)</t>
  </si>
  <si>
    <t>2 п/г 2019г.(факт)</t>
  </si>
  <si>
    <t>Период регулирования 2019.(план)</t>
  </si>
  <si>
    <t>1 п/г 2019г.(план)</t>
  </si>
  <si>
    <t>2 п/г 2019г.(план)</t>
  </si>
  <si>
    <t>Период регулирования 2020г. (план)</t>
  </si>
  <si>
    <t>1 п/г 2020г.(план)</t>
  </si>
  <si>
    <t>2 п/г 2020г.(план)</t>
  </si>
  <si>
    <t>Период регулирования 2019г. (факт)</t>
  </si>
  <si>
    <t>Период регулирования 2019г.(план)</t>
  </si>
  <si>
    <t>Период регулирования 2020г.(план)</t>
  </si>
  <si>
    <t>1 п/г 2020 г. (план)</t>
  </si>
  <si>
    <t>2 п/г 2020г. (план)</t>
  </si>
  <si>
    <t>2019 год (факт)</t>
  </si>
  <si>
    <t>630091, г. Новосибирск, Красный проспект, д.55, оф.703</t>
  </si>
  <si>
    <t>630066, г. Новосибирск а/я 25</t>
  </si>
  <si>
    <t>ТСЖ "ТИХИЙ ДВОР"</t>
  </si>
  <si>
    <t>МКДОУ д/с №24</t>
  </si>
  <si>
    <t>ЗАО "УК "СПАС-Дом""</t>
  </si>
  <si>
    <t>ИП Фоминых Татьяна Игнатьевна</t>
  </si>
  <si>
    <t>Гражданка Давыдова Ирина Давыдовна</t>
  </si>
  <si>
    <t>Гражданка Грибова Наталья Владимировна</t>
  </si>
  <si>
    <t>Граждане Грибов Евгений Владимирович, Жеребцов  Евгений Анатольевич</t>
  </si>
  <si>
    <t>Гражданка Агишева Татьяна Александровна</t>
  </si>
  <si>
    <t>Гражданка Гасанова Мадина Шукюр Кызы</t>
  </si>
  <si>
    <t>ООО "Стройагент"</t>
  </si>
  <si>
    <t>ИП Григорьева Татьяна Алексеевна</t>
  </si>
  <si>
    <t>Гражданка Кузнецова Лариса Вальтеровна</t>
  </si>
  <si>
    <t>Гражданин Прокопьев Сергей Леонидович</t>
  </si>
  <si>
    <t>ООО "Реал Эстейт Менеджмент"</t>
  </si>
  <si>
    <t>Граждане Чепик Михаил Петрович, Авдеев Виктор Александрович</t>
  </si>
  <si>
    <t>Гражданка Логинова Елена Викторовна</t>
  </si>
  <si>
    <t>МАУДО ДШИ №23</t>
  </si>
  <si>
    <t>ИП Цыганок Лариса Геннадьевна</t>
  </si>
  <si>
    <t>Гражданин Хижка Александр Иванович</t>
  </si>
  <si>
    <t>ООО "Модный дом", ООО "Милано"</t>
  </si>
  <si>
    <t>Примечание: В плане 2021г. Потребитель в строке №79 от ТП-3699, потребители в строках №80-109 от ТП-4075, потребление от группы "Население" (строка 1), скорректировано с учетом ТП-4075</t>
  </si>
  <si>
    <r>
      <t>Генеральный директор</t>
    </r>
    <r>
      <rPr>
        <b/>
        <u val="single"/>
        <sz val="12"/>
        <rFont val="Times New Roman"/>
        <family val="1"/>
      </rPr>
      <t xml:space="preserve">                                               </t>
    </r>
    <r>
      <rPr>
        <b/>
        <sz val="12"/>
        <rFont val="Times New Roman"/>
        <family val="1"/>
      </rPr>
      <t xml:space="preserve"> Сизов С.Н.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</si>
</sst>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00"/>
    <numFmt numFmtId="175" formatCode="#,##0.000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"/>
  </numFmts>
  <fonts count="91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7" fontId="2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4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4" fontId="8" fillId="0" borderId="0" xfId="0" applyNumberFormat="1" applyFont="1" applyAlignment="1">
      <alignment/>
    </xf>
    <xf numFmtId="0" fontId="87" fillId="0" borderId="0" xfId="0" applyFont="1" applyAlignment="1">
      <alignment/>
    </xf>
    <xf numFmtId="0" fontId="51" fillId="0" borderId="0" xfId="59" applyFont="1" applyAlignment="1">
      <alignment horizontal="center" vertical="center" wrapText="1"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horizontal="center" vertical="center" wrapText="1"/>
      <protection/>
    </xf>
    <xf numFmtId="0" fontId="52" fillId="0" borderId="0" xfId="59" applyFont="1">
      <alignment/>
      <protection/>
    </xf>
    <xf numFmtId="0" fontId="52" fillId="0" borderId="0" xfId="59" applyFont="1" applyAlignment="1" applyProtection="1">
      <alignment horizontal="centerContinuous" vertical="center" wrapText="1"/>
      <protection hidden="1"/>
    </xf>
    <xf numFmtId="0" fontId="52" fillId="0" borderId="0" xfId="59" applyFont="1" applyAlignment="1">
      <alignment horizontal="centerContinuous" vertical="center" wrapText="1"/>
      <protection/>
    </xf>
    <xf numFmtId="0" fontId="51" fillId="0" borderId="0" xfId="59" applyFont="1" applyAlignment="1">
      <alignment horizontal="centerContinuous" wrapText="1"/>
      <protection/>
    </xf>
    <xf numFmtId="0" fontId="52" fillId="0" borderId="23" xfId="59" applyFont="1" applyBorder="1" applyAlignment="1">
      <alignment horizontal="center" vertical="center" wrapText="1"/>
      <protection/>
    </xf>
    <xf numFmtId="0" fontId="52" fillId="0" borderId="24" xfId="59" applyFont="1" applyBorder="1" applyAlignment="1">
      <alignment horizontal="center" vertical="center" wrapText="1"/>
      <protection/>
    </xf>
    <xf numFmtId="0" fontId="52" fillId="0" borderId="24" xfId="59" applyFont="1" applyBorder="1" applyAlignment="1">
      <alignment horizontal="center"/>
      <protection/>
    </xf>
    <xf numFmtId="0" fontId="52" fillId="0" borderId="25" xfId="64" applyFont="1" applyBorder="1" applyAlignment="1" applyProtection="1">
      <alignment horizontal="center" vertical="center" wrapText="1"/>
      <protection hidden="1"/>
    </xf>
    <xf numFmtId="0" fontId="52" fillId="0" borderId="26" xfId="64" applyFont="1" applyBorder="1" applyAlignment="1" applyProtection="1">
      <alignment horizontal="center" vertical="center" wrapText="1"/>
      <protection hidden="1"/>
    </xf>
    <xf numFmtId="0" fontId="52" fillId="0" borderId="27" xfId="59" applyFont="1" applyBorder="1" applyAlignment="1">
      <alignment horizontal="center" vertical="center" wrapText="1"/>
      <protection/>
    </xf>
    <xf numFmtId="0" fontId="52" fillId="0" borderId="28" xfId="59" applyFont="1" applyBorder="1" applyAlignment="1">
      <alignment horizontal="center" vertical="center" wrapText="1"/>
      <protection/>
    </xf>
    <xf numFmtId="0" fontId="52" fillId="0" borderId="28" xfId="59" applyFont="1" applyBorder="1" applyAlignment="1">
      <alignment horizontal="center"/>
      <protection/>
    </xf>
    <xf numFmtId="0" fontId="52" fillId="0" borderId="28" xfId="64" applyFont="1" applyBorder="1" applyAlignment="1" applyProtection="1">
      <alignment horizontal="center" vertical="center" wrapText="1"/>
      <protection hidden="1"/>
    </xf>
    <xf numFmtId="0" fontId="52" fillId="0" borderId="29" xfId="64" applyFont="1" applyBorder="1" applyAlignment="1" applyProtection="1">
      <alignment horizontal="center" vertical="center" wrapText="1"/>
      <protection hidden="1"/>
    </xf>
    <xf numFmtId="0" fontId="51" fillId="0" borderId="30" xfId="59" applyFont="1" applyBorder="1" applyAlignment="1">
      <alignment horizontal="center" vertical="center" wrapText="1"/>
      <protection/>
    </xf>
    <xf numFmtId="0" fontId="51" fillId="0" borderId="31" xfId="59" applyFont="1" applyBorder="1" applyAlignment="1">
      <alignment vertical="center" wrapText="1"/>
      <protection/>
    </xf>
    <xf numFmtId="0" fontId="51" fillId="0" borderId="31" xfId="59" applyFont="1" applyBorder="1" applyAlignment="1">
      <alignment horizontal="center" vertical="top" wrapText="1"/>
      <protection/>
    </xf>
    <xf numFmtId="174" fontId="51" fillId="0" borderId="31" xfId="59" applyNumberFormat="1" applyFont="1" applyBorder="1" applyAlignment="1" applyProtection="1">
      <alignment vertical="top" wrapText="1"/>
      <protection locked="0"/>
    </xf>
    <xf numFmtId="177" fontId="51" fillId="0" borderId="31" xfId="59" applyNumberFormat="1" applyFont="1" applyBorder="1" applyAlignment="1" applyProtection="1">
      <alignment vertical="top" wrapText="1"/>
      <protection locked="0"/>
    </xf>
    <xf numFmtId="174" fontId="52" fillId="0" borderId="31" xfId="59" applyNumberFormat="1" applyFont="1" applyBorder="1" applyAlignment="1" applyProtection="1">
      <alignment vertical="top" wrapText="1"/>
      <protection locked="0"/>
    </xf>
    <xf numFmtId="0" fontId="51" fillId="0" borderId="32" xfId="59" applyFont="1" applyBorder="1" applyAlignment="1">
      <alignment horizontal="center" vertical="center" wrapText="1"/>
      <protection/>
    </xf>
    <xf numFmtId="0" fontId="51" fillId="0" borderId="33" xfId="59" applyFont="1" applyBorder="1" applyAlignment="1">
      <alignment vertical="center" wrapText="1"/>
      <protection/>
    </xf>
    <xf numFmtId="0" fontId="51" fillId="0" borderId="33" xfId="59" applyFont="1" applyBorder="1" applyAlignment="1">
      <alignment horizontal="center" vertical="top" wrapText="1"/>
      <protection/>
    </xf>
    <xf numFmtId="174" fontId="51" fillId="0" borderId="33" xfId="59" applyNumberFormat="1" applyFont="1" applyBorder="1">
      <alignment/>
      <protection/>
    </xf>
    <xf numFmtId="177" fontId="51" fillId="0" borderId="33" xfId="59" applyNumberFormat="1" applyFont="1" applyBorder="1">
      <alignment/>
      <protection/>
    </xf>
    <xf numFmtId="174" fontId="51" fillId="0" borderId="34" xfId="59" applyNumberFormat="1" applyFont="1" applyBorder="1">
      <alignment/>
      <protection/>
    </xf>
    <xf numFmtId="174" fontId="52" fillId="0" borderId="34" xfId="59" applyNumberFormat="1" applyFont="1" applyBorder="1">
      <alignment/>
      <protection/>
    </xf>
    <xf numFmtId="174" fontId="51" fillId="0" borderId="33" xfId="59" applyNumberFormat="1" applyFont="1" applyBorder="1" applyProtection="1">
      <alignment/>
      <protection locked="0"/>
    </xf>
    <xf numFmtId="174" fontId="52" fillId="0" borderId="33" xfId="59" applyNumberFormat="1" applyFont="1" applyBorder="1" applyProtection="1">
      <alignment/>
      <protection locked="0"/>
    </xf>
    <xf numFmtId="174" fontId="51" fillId="0" borderId="34" xfId="59" applyNumberFormat="1" applyFont="1" applyBorder="1" applyProtection="1">
      <alignment/>
      <protection locked="0"/>
    </xf>
    <xf numFmtId="174" fontId="52" fillId="0" borderId="34" xfId="59" applyNumberFormat="1" applyFont="1" applyBorder="1" applyProtection="1">
      <alignment/>
      <protection locked="0"/>
    </xf>
    <xf numFmtId="0" fontId="51" fillId="0" borderId="33" xfId="59" applyFont="1" applyBorder="1" applyAlignment="1">
      <alignment horizontal="center" vertical="center"/>
      <protection/>
    </xf>
    <xf numFmtId="2" fontId="51" fillId="0" borderId="33" xfId="59" applyNumberFormat="1" applyFont="1" applyBorder="1" applyProtection="1">
      <alignment/>
      <protection locked="0"/>
    </xf>
    <xf numFmtId="2" fontId="52" fillId="0" borderId="33" xfId="59" applyNumberFormat="1" applyFont="1" applyBorder="1" applyProtection="1">
      <alignment/>
      <protection locked="0"/>
    </xf>
    <xf numFmtId="2" fontId="51" fillId="0" borderId="34" xfId="59" applyNumberFormat="1" applyFont="1" applyBorder="1" applyProtection="1">
      <alignment/>
      <protection locked="0"/>
    </xf>
    <xf numFmtId="2" fontId="52" fillId="0" borderId="34" xfId="59" applyNumberFormat="1" applyFont="1" applyBorder="1" applyProtection="1">
      <alignment/>
      <protection locked="0"/>
    </xf>
    <xf numFmtId="177" fontId="51" fillId="0" borderId="33" xfId="59" applyNumberFormat="1" applyFont="1" applyBorder="1" applyProtection="1">
      <alignment/>
      <protection locked="0"/>
    </xf>
    <xf numFmtId="0" fontId="51" fillId="0" borderId="35" xfId="59" applyFont="1" applyBorder="1" applyAlignment="1">
      <alignment horizontal="center" vertical="center" wrapText="1"/>
      <protection/>
    </xf>
    <xf numFmtId="0" fontId="51" fillId="0" borderId="36" xfId="59" applyFont="1" applyBorder="1" applyAlignment="1">
      <alignment vertical="center" wrapText="1"/>
      <protection/>
    </xf>
    <xf numFmtId="0" fontId="51" fillId="0" borderId="36" xfId="59" applyFont="1" applyBorder="1" applyAlignment="1">
      <alignment horizontal="center" vertical="top" wrapText="1"/>
      <protection/>
    </xf>
    <xf numFmtId="174" fontId="51" fillId="0" borderId="36" xfId="59" applyNumberFormat="1" applyFont="1" applyBorder="1" applyProtection="1">
      <alignment/>
      <protection locked="0"/>
    </xf>
    <xf numFmtId="174" fontId="52" fillId="0" borderId="36" xfId="59" applyNumberFormat="1" applyFont="1" applyBorder="1" applyProtection="1">
      <alignment/>
      <protection locked="0"/>
    </xf>
    <xf numFmtId="174" fontId="51" fillId="0" borderId="33" xfId="59" applyNumberFormat="1" applyFont="1" applyBorder="1" applyAlignment="1">
      <alignment horizontal="center"/>
      <protection/>
    </xf>
    <xf numFmtId="174" fontId="51" fillId="0" borderId="33" xfId="59" applyNumberFormat="1" applyFont="1" applyBorder="1" applyAlignment="1" applyProtection="1">
      <alignment horizontal="center"/>
      <protection locked="0"/>
    </xf>
    <xf numFmtId="174" fontId="52" fillId="0" borderId="33" xfId="59" applyNumberFormat="1" applyFont="1" applyBorder="1" applyAlignment="1">
      <alignment horizontal="center"/>
      <protection/>
    </xf>
    <xf numFmtId="174" fontId="52" fillId="0" borderId="33" xfId="59" applyNumberFormat="1" applyFont="1" applyBorder="1" applyAlignment="1" applyProtection="1">
      <alignment horizontal="center"/>
      <protection locked="0"/>
    </xf>
    <xf numFmtId="2" fontId="51" fillId="0" borderId="33" xfId="59" applyNumberFormat="1" applyFont="1" applyBorder="1" applyAlignment="1" applyProtection="1">
      <alignment horizontal="center"/>
      <protection locked="0"/>
    </xf>
    <xf numFmtId="0" fontId="51" fillId="0" borderId="36" xfId="59" applyFont="1" applyBorder="1" applyAlignment="1">
      <alignment horizontal="center" vertical="center"/>
      <protection/>
    </xf>
    <xf numFmtId="0" fontId="51" fillId="0" borderId="37" xfId="59" applyFont="1" applyBorder="1" applyAlignment="1">
      <alignment horizontal="center" vertical="center" wrapText="1"/>
      <protection/>
    </xf>
    <xf numFmtId="0" fontId="51" fillId="0" borderId="38" xfId="59" applyFont="1" applyBorder="1" applyAlignment="1">
      <alignment vertical="center" wrapText="1"/>
      <protection/>
    </xf>
    <xf numFmtId="0" fontId="51" fillId="0" borderId="38" xfId="59" applyFont="1" applyBorder="1" applyAlignment="1">
      <alignment horizontal="center" vertical="center"/>
      <protection/>
    </xf>
    <xf numFmtId="174" fontId="52" fillId="0" borderId="38" xfId="59" applyNumberFormat="1" applyFont="1" applyBorder="1" applyAlignment="1">
      <alignment horizontal="center"/>
      <protection/>
    </xf>
    <xf numFmtId="0" fontId="51" fillId="0" borderId="0" xfId="59" applyFont="1" applyAlignment="1">
      <alignment vertical="center" wrapText="1"/>
      <protection/>
    </xf>
    <xf numFmtId="0" fontId="52" fillId="0" borderId="0" xfId="59" applyFont="1" applyAlignment="1">
      <alignment horizontal="left" vertical="center" wrapText="1"/>
      <protection/>
    </xf>
    <xf numFmtId="0" fontId="51" fillId="0" borderId="0" xfId="59" applyFont="1" applyAlignment="1" applyProtection="1">
      <alignment horizont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175" fontId="54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vertical="center" wrapText="1"/>
    </xf>
    <xf numFmtId="174" fontId="55" fillId="0" borderId="45" xfId="0" applyNumberFormat="1" applyFont="1" applyBorder="1" applyAlignment="1">
      <alignment horizontal="center" vertical="center"/>
    </xf>
    <xf numFmtId="174" fontId="55" fillId="0" borderId="47" xfId="0" applyNumberFormat="1" applyFont="1" applyBorder="1" applyAlignment="1">
      <alignment horizontal="center" vertical="center"/>
    </xf>
    <xf numFmtId="174" fontId="55" fillId="0" borderId="46" xfId="0" applyNumberFormat="1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vertical="center" wrapText="1"/>
    </xf>
    <xf numFmtId="174" fontId="54" fillId="0" borderId="47" xfId="0" applyNumberFormat="1" applyFont="1" applyBorder="1" applyAlignment="1">
      <alignment horizontal="center" vertical="center"/>
    </xf>
    <xf numFmtId="174" fontId="54" fillId="0" borderId="46" xfId="0" applyNumberFormat="1" applyFont="1" applyBorder="1" applyAlignment="1">
      <alignment horizontal="center" vertical="center"/>
    </xf>
    <xf numFmtId="174" fontId="54" fillId="0" borderId="34" xfId="0" applyNumberFormat="1" applyFont="1" applyBorder="1" applyAlignment="1">
      <alignment horizontal="center"/>
    </xf>
    <xf numFmtId="174" fontId="54" fillId="0" borderId="0" xfId="0" applyNumberFormat="1" applyFont="1" applyAlignment="1">
      <alignment/>
    </xf>
    <xf numFmtId="10" fontId="54" fillId="0" borderId="45" xfId="0" applyNumberFormat="1" applyFont="1" applyBorder="1" applyAlignment="1">
      <alignment horizontal="center" vertical="center"/>
    </xf>
    <xf numFmtId="10" fontId="54" fillId="0" borderId="47" xfId="0" applyNumberFormat="1" applyFont="1" applyBorder="1" applyAlignment="1">
      <alignment horizontal="center" vertical="center"/>
    </xf>
    <xf numFmtId="10" fontId="54" fillId="0" borderId="46" xfId="0" applyNumberFormat="1" applyFont="1" applyBorder="1" applyAlignment="1">
      <alignment horizontal="center" vertical="center"/>
    </xf>
    <xf numFmtId="0" fontId="55" fillId="0" borderId="46" xfId="0" applyFont="1" applyBorder="1" applyAlignment="1">
      <alignment horizontal="left" vertical="center" wrapText="1"/>
    </xf>
    <xf numFmtId="174" fontId="54" fillId="0" borderId="45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1" xfId="0" applyFont="1" applyBorder="1" applyAlignment="1">
      <alignment vertical="center" wrapText="1"/>
    </xf>
    <xf numFmtId="174" fontId="54" fillId="0" borderId="39" xfId="0" applyNumberFormat="1" applyFont="1" applyBorder="1" applyAlignment="1">
      <alignment horizontal="center" vertical="center"/>
    </xf>
    <xf numFmtId="174" fontId="54" fillId="0" borderId="40" xfId="0" applyNumberFormat="1" applyFont="1" applyBorder="1" applyAlignment="1">
      <alignment horizontal="center" vertical="center"/>
    </xf>
    <xf numFmtId="174" fontId="54" fillId="0" borderId="41" xfId="0" applyNumberFormat="1" applyFont="1" applyBorder="1" applyAlignment="1">
      <alignment horizontal="center" vertical="center"/>
    </xf>
    <xf numFmtId="174" fontId="88" fillId="0" borderId="0" xfId="0" applyNumberFormat="1" applyFont="1" applyAlignment="1">
      <alignment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8" fillId="0" borderId="51" xfId="0" applyFont="1" applyBorder="1" applyAlignment="1">
      <alignment vertical="center" wrapText="1"/>
    </xf>
    <xf numFmtId="174" fontId="54" fillId="0" borderId="52" xfId="0" applyNumberFormat="1" applyFont="1" applyBorder="1" applyAlignment="1">
      <alignment horizontal="center" vertical="center"/>
    </xf>
    <xf numFmtId="174" fontId="54" fillId="0" borderId="25" xfId="0" applyNumberFormat="1" applyFont="1" applyBorder="1" applyAlignment="1">
      <alignment horizontal="center" vertical="center"/>
    </xf>
    <xf numFmtId="174" fontId="54" fillId="0" borderId="26" xfId="0" applyNumberFormat="1" applyFont="1" applyBorder="1" applyAlignment="1">
      <alignment horizontal="center" vertical="center"/>
    </xf>
    <xf numFmtId="0" fontId="59" fillId="0" borderId="51" xfId="0" applyFont="1" applyBorder="1" applyAlignment="1">
      <alignment vertical="center" wrapText="1"/>
    </xf>
    <xf numFmtId="174" fontId="54" fillId="0" borderId="32" xfId="0" applyNumberFormat="1" applyFont="1" applyBorder="1" applyAlignment="1">
      <alignment horizontal="center" vertical="center"/>
    </xf>
    <xf numFmtId="174" fontId="54" fillId="0" borderId="33" xfId="0" applyNumberFormat="1" applyFont="1" applyBorder="1" applyAlignment="1">
      <alignment horizontal="center" vertical="center"/>
    </xf>
    <xf numFmtId="174" fontId="54" fillId="0" borderId="34" xfId="0" applyNumberFormat="1" applyFont="1" applyBorder="1" applyAlignment="1">
      <alignment horizontal="center" vertical="center"/>
    </xf>
    <xf numFmtId="10" fontId="54" fillId="0" borderId="32" xfId="0" applyNumberFormat="1" applyFont="1" applyBorder="1" applyAlignment="1">
      <alignment horizontal="center" vertical="center"/>
    </xf>
    <xf numFmtId="10" fontId="54" fillId="0" borderId="33" xfId="0" applyNumberFormat="1" applyFont="1" applyBorder="1" applyAlignment="1">
      <alignment horizontal="center" vertical="center"/>
    </xf>
    <xf numFmtId="10" fontId="54" fillId="0" borderId="34" xfId="0" applyNumberFormat="1" applyFont="1" applyBorder="1" applyAlignment="1">
      <alignment horizontal="center" vertical="center"/>
    </xf>
    <xf numFmtId="0" fontId="58" fillId="0" borderId="51" xfId="0" applyFont="1" applyBorder="1" applyAlignment="1">
      <alignment horizontal="left" vertical="center" wrapText="1"/>
    </xf>
    <xf numFmtId="174" fontId="54" fillId="0" borderId="53" xfId="0" applyNumberFormat="1" applyFont="1" applyBorder="1" applyAlignment="1">
      <alignment horizontal="center" vertical="center"/>
    </xf>
    <xf numFmtId="0" fontId="59" fillId="0" borderId="54" xfId="0" applyFont="1" applyBorder="1" applyAlignment="1">
      <alignment vertical="center" wrapText="1"/>
    </xf>
    <xf numFmtId="174" fontId="54" fillId="0" borderId="37" xfId="0" applyNumberFormat="1" applyFont="1" applyBorder="1" applyAlignment="1">
      <alignment horizontal="center" vertical="center"/>
    </xf>
    <xf numFmtId="174" fontId="54" fillId="0" borderId="38" xfId="0" applyNumberFormat="1" applyFont="1" applyBorder="1" applyAlignment="1">
      <alignment horizontal="center" vertical="center"/>
    </xf>
    <xf numFmtId="174" fontId="54" fillId="0" borderId="55" xfId="0" applyNumberFormat="1" applyFont="1" applyBorder="1" applyAlignment="1">
      <alignment horizontal="center" vertical="center"/>
    </xf>
    <xf numFmtId="174" fontId="54" fillId="0" borderId="56" xfId="0" applyNumberFormat="1" applyFont="1" applyBorder="1" applyAlignment="1">
      <alignment horizontal="center" vertical="center"/>
    </xf>
    <xf numFmtId="0" fontId="60" fillId="0" borderId="0" xfId="0" applyFont="1" applyAlignment="1">
      <alignment wrapText="1"/>
    </xf>
    <xf numFmtId="177" fontId="61" fillId="0" borderId="0" xfId="0" applyNumberFormat="1" applyFont="1" applyAlignment="1">
      <alignment/>
    </xf>
    <xf numFmtId="177" fontId="6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7" xfId="62" applyFont="1" applyBorder="1" applyAlignment="1">
      <alignment horizontal="center" vertical="center"/>
      <protection/>
    </xf>
    <xf numFmtId="0" fontId="51" fillId="0" borderId="28" xfId="62" applyFont="1" applyBorder="1" applyAlignment="1">
      <alignment horizontal="center" vertical="center"/>
      <protection/>
    </xf>
    <xf numFmtId="174" fontId="51" fillId="0" borderId="30" xfId="0" applyNumberFormat="1" applyFont="1" applyBorder="1" applyAlignment="1">
      <alignment horizontal="center" vertical="center"/>
    </xf>
    <xf numFmtId="174" fontId="51" fillId="0" borderId="31" xfId="0" applyNumberFormat="1" applyFont="1" applyBorder="1" applyAlignment="1">
      <alignment horizontal="center" vertical="center"/>
    </xf>
    <xf numFmtId="174" fontId="51" fillId="0" borderId="57" xfId="0" applyNumberFormat="1" applyFont="1" applyBorder="1" applyAlignment="1">
      <alignment horizontal="center" vertical="center"/>
    </xf>
    <xf numFmtId="174" fontId="51" fillId="0" borderId="32" xfId="0" applyNumberFormat="1" applyFont="1" applyBorder="1" applyAlignment="1">
      <alignment horizontal="center" vertical="center"/>
    </xf>
    <xf numFmtId="174" fontId="51" fillId="0" borderId="33" xfId="0" applyNumberFormat="1" applyFont="1" applyBorder="1" applyAlignment="1">
      <alignment horizontal="center" vertical="center"/>
    </xf>
    <xf numFmtId="174" fontId="51" fillId="0" borderId="34" xfId="0" applyNumberFormat="1" applyFont="1" applyBorder="1" applyAlignment="1">
      <alignment horizontal="center" vertical="center"/>
    </xf>
    <xf numFmtId="174" fontId="51" fillId="0" borderId="35" xfId="0" applyNumberFormat="1" applyFont="1" applyBorder="1" applyAlignment="1">
      <alignment horizontal="center" vertical="center"/>
    </xf>
    <xf numFmtId="174" fontId="51" fillId="0" borderId="36" xfId="0" applyNumberFormat="1" applyFont="1" applyBorder="1" applyAlignment="1">
      <alignment horizontal="center" vertical="center"/>
    </xf>
    <xf numFmtId="174" fontId="51" fillId="0" borderId="58" xfId="0" applyNumberFormat="1" applyFont="1" applyBorder="1" applyAlignment="1">
      <alignment horizontal="center" vertical="center"/>
    </xf>
    <xf numFmtId="174" fontId="51" fillId="0" borderId="27" xfId="0" applyNumberFormat="1" applyFont="1" applyBorder="1" applyAlignment="1">
      <alignment horizontal="center" vertical="center"/>
    </xf>
    <xf numFmtId="174" fontId="51" fillId="0" borderId="28" xfId="0" applyNumberFormat="1" applyFont="1" applyBorder="1" applyAlignment="1">
      <alignment horizontal="center" vertical="center"/>
    </xf>
    <xf numFmtId="174" fontId="51" fillId="0" borderId="29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/>
    </xf>
    <xf numFmtId="0" fontId="51" fillId="0" borderId="3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center"/>
    </xf>
    <xf numFmtId="0" fontId="51" fillId="0" borderId="60" xfId="0" applyFont="1" applyBorder="1" applyAlignment="1">
      <alignment horizontal="left" vertical="center"/>
    </xf>
    <xf numFmtId="49" fontId="51" fillId="0" borderId="32" xfId="0" applyNumberFormat="1" applyFont="1" applyBorder="1" applyAlignment="1">
      <alignment horizontal="center" vertical="center"/>
    </xf>
    <xf numFmtId="0" fontId="51" fillId="0" borderId="53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62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65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66" xfId="0" applyFont="1" applyBorder="1" applyAlignment="1">
      <alignment vertical="center"/>
    </xf>
    <xf numFmtId="0" fontId="51" fillId="0" borderId="59" xfId="0" applyFont="1" applyBorder="1" applyAlignment="1">
      <alignment vertical="center"/>
    </xf>
    <xf numFmtId="0" fontId="51" fillId="0" borderId="65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0" fontId="51" fillId="0" borderId="62" xfId="0" applyFont="1" applyBorder="1" applyAlignment="1">
      <alignment horizontal="left" vertical="center"/>
    </xf>
    <xf numFmtId="0" fontId="51" fillId="0" borderId="63" xfId="0" applyFont="1" applyBorder="1" applyAlignment="1">
      <alignment horizontal="left" vertical="center"/>
    </xf>
    <xf numFmtId="49" fontId="51" fillId="0" borderId="27" xfId="0" applyNumberFormat="1" applyFont="1" applyBorder="1" applyAlignment="1">
      <alignment horizontal="center" vertical="center"/>
    </xf>
    <xf numFmtId="0" fontId="51" fillId="0" borderId="67" xfId="0" applyFont="1" applyBorder="1" applyAlignment="1">
      <alignment horizontal="left" vertical="center"/>
    </xf>
    <xf numFmtId="0" fontId="51" fillId="0" borderId="68" xfId="0" applyFont="1" applyBorder="1" applyAlignment="1">
      <alignment horizontal="left" vertical="center"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34" borderId="3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177" fontId="52" fillId="0" borderId="33" xfId="59" applyNumberFormat="1" applyFont="1" applyBorder="1">
      <alignment/>
      <protection/>
    </xf>
    <xf numFmtId="174" fontId="51" fillId="0" borderId="38" xfId="59" applyNumberFormat="1" applyFont="1" applyBorder="1" applyAlignment="1">
      <alignment horizontal="center"/>
      <protection/>
    </xf>
    <xf numFmtId="2" fontId="52" fillId="0" borderId="33" xfId="59" applyNumberFormat="1" applyFont="1" applyBorder="1" applyAlignment="1" applyProtection="1">
      <alignment horizontal="center"/>
      <protection locked="0"/>
    </xf>
    <xf numFmtId="0" fontId="51" fillId="0" borderId="52" xfId="59" applyFont="1" applyBorder="1" applyAlignment="1">
      <alignment horizontal="center" vertical="center" wrapText="1"/>
      <protection/>
    </xf>
    <xf numFmtId="0" fontId="51" fillId="0" borderId="25" xfId="59" applyFont="1" applyBorder="1" applyAlignment="1">
      <alignment vertical="center" wrapText="1"/>
      <protection/>
    </xf>
    <xf numFmtId="0" fontId="51" fillId="0" borderId="25" xfId="59" applyFont="1" applyBorder="1" applyAlignment="1">
      <alignment horizontal="center" vertical="top" wrapText="1"/>
      <protection/>
    </xf>
    <xf numFmtId="174" fontId="51" fillId="0" borderId="25" xfId="59" applyNumberFormat="1" applyFont="1" applyBorder="1" applyAlignment="1" applyProtection="1">
      <alignment horizontal="center" vertical="top" wrapText="1"/>
      <protection locked="0"/>
    </xf>
    <xf numFmtId="174" fontId="52" fillId="0" borderId="25" xfId="59" applyNumberFormat="1" applyFont="1" applyBorder="1" applyAlignment="1" applyProtection="1">
      <alignment horizontal="center" vertical="top" wrapText="1"/>
      <protection locked="0"/>
    </xf>
    <xf numFmtId="0" fontId="0" fillId="34" borderId="33" xfId="0" applyFill="1" applyBorder="1" applyAlignment="1">
      <alignment/>
    </xf>
    <xf numFmtId="49" fontId="51" fillId="0" borderId="35" xfId="0" applyNumberFormat="1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68" fillId="0" borderId="0" xfId="57" applyAlignment="1">
      <alignment horizontal="center" vertical="center" wrapText="1"/>
      <protection/>
    </xf>
    <xf numFmtId="177" fontId="86" fillId="0" borderId="0" xfId="57" applyNumberFormat="1" applyFont="1" applyAlignment="1">
      <alignment horizontal="center" vertical="center" wrapText="1"/>
      <protection/>
    </xf>
    <xf numFmtId="177" fontId="86" fillId="0" borderId="33" xfId="57" applyNumberFormat="1" applyFont="1" applyBorder="1" applyAlignment="1">
      <alignment horizontal="center" vertical="center" wrapText="1"/>
      <protection/>
    </xf>
    <xf numFmtId="1" fontId="86" fillId="0" borderId="33" xfId="57" applyNumberFormat="1" applyFont="1" applyBorder="1" applyAlignment="1">
      <alignment horizontal="center" vertical="center" wrapText="1"/>
      <protection/>
    </xf>
    <xf numFmtId="177" fontId="86" fillId="0" borderId="33" xfId="57" applyNumberFormat="1" applyFont="1" applyBorder="1" applyAlignment="1">
      <alignment horizontal="left" vertical="center" wrapText="1"/>
      <protection/>
    </xf>
    <xf numFmtId="174" fontId="86" fillId="0" borderId="33" xfId="57" applyNumberFormat="1" applyFont="1" applyBorder="1" applyAlignment="1">
      <alignment horizontal="center" vertical="center" wrapText="1"/>
      <protection/>
    </xf>
    <xf numFmtId="177" fontId="89" fillId="0" borderId="33" xfId="57" applyNumberFormat="1" applyFont="1" applyBorder="1" applyAlignment="1">
      <alignment horizontal="center" vertical="center" wrapText="1"/>
      <protection/>
    </xf>
    <xf numFmtId="2" fontId="89" fillId="0" borderId="33" xfId="57" applyNumberFormat="1" applyFont="1" applyBorder="1" applyAlignment="1">
      <alignment horizontal="center" vertical="center" wrapText="1"/>
      <protection/>
    </xf>
    <xf numFmtId="49" fontId="86" fillId="0" borderId="33" xfId="57" applyNumberFormat="1" applyFont="1" applyBorder="1" applyAlignment="1">
      <alignment horizontal="center" vertical="center" wrapText="1"/>
      <protection/>
    </xf>
    <xf numFmtId="49" fontId="89" fillId="0" borderId="33" xfId="57" applyNumberFormat="1" applyFont="1" applyBorder="1" applyAlignment="1">
      <alignment horizontal="center" vertical="center" wrapText="1"/>
      <protection/>
    </xf>
    <xf numFmtId="174" fontId="30" fillId="0" borderId="33" xfId="0" applyNumberFormat="1" applyFont="1" applyBorder="1" applyAlignment="1">
      <alignment/>
    </xf>
    <xf numFmtId="0" fontId="1" fillId="4" borderId="69" xfId="63" applyFont="1" applyFill="1" applyBorder="1" applyAlignment="1">
      <alignment horizontal="center" vertical="center" wrapText="1"/>
      <protection/>
    </xf>
    <xf numFmtId="0" fontId="1" fillId="4" borderId="70" xfId="63" applyFont="1" applyFill="1" applyBorder="1" applyAlignment="1">
      <alignment horizontal="center" vertical="center" wrapText="1"/>
      <protection/>
    </xf>
    <xf numFmtId="49" fontId="1" fillId="4" borderId="71" xfId="63" applyNumberFormat="1" applyFont="1" applyFill="1" applyBorder="1" applyAlignment="1">
      <alignment horizontal="center" vertical="center" wrapText="1"/>
      <protection/>
    </xf>
    <xf numFmtId="49" fontId="1" fillId="4" borderId="72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73" xfId="61" applyFont="1" applyFill="1" applyBorder="1" applyAlignment="1">
      <alignment horizontal="center" vertical="center" wrapText="1"/>
      <protection/>
    </xf>
    <xf numFmtId="0" fontId="3" fillId="2" borderId="74" xfId="61" applyFont="1" applyFill="1" applyBorder="1" applyAlignment="1">
      <alignment horizontal="center" vertical="center" wrapText="1"/>
      <protection/>
    </xf>
    <xf numFmtId="0" fontId="1" fillId="4" borderId="69" xfId="61" applyFont="1" applyFill="1" applyBorder="1" applyAlignment="1">
      <alignment horizontal="center" vertical="center" wrapText="1"/>
      <protection/>
    </xf>
    <xf numFmtId="0" fontId="1" fillId="4" borderId="70" xfId="61" applyFont="1" applyFill="1" applyBorder="1" applyAlignment="1">
      <alignment horizontal="center" vertical="center" wrapText="1"/>
      <protection/>
    </xf>
    <xf numFmtId="0" fontId="3" fillId="4" borderId="75" xfId="63" applyFont="1" applyFill="1" applyBorder="1" applyAlignment="1">
      <alignment horizontal="center" vertical="center" wrapText="1"/>
      <protection/>
    </xf>
    <xf numFmtId="0" fontId="3" fillId="4" borderId="74" xfId="63" applyFont="1" applyFill="1" applyBorder="1" applyAlignment="1">
      <alignment horizontal="center" vertical="center" wrapText="1"/>
      <protection/>
    </xf>
    <xf numFmtId="14" fontId="1" fillId="32" borderId="76" xfId="63" applyNumberFormat="1" applyFont="1" applyFill="1" applyBorder="1" applyAlignment="1">
      <alignment horizontal="center" vertical="center" wrapText="1"/>
      <protection/>
    </xf>
    <xf numFmtId="49" fontId="1" fillId="35" borderId="77" xfId="63" applyNumberFormat="1" applyFont="1" applyFill="1" applyBorder="1" applyAlignment="1" applyProtection="1">
      <alignment horizontal="center" vertical="center" wrapText="1"/>
      <protection locked="0"/>
    </xf>
    <xf numFmtId="49" fontId="1" fillId="35" borderId="78" xfId="63" applyNumberFormat="1" applyFont="1" applyFill="1" applyBorder="1" applyAlignment="1" applyProtection="1">
      <alignment horizontal="center" vertical="center" wrapText="1"/>
      <protection locked="0"/>
    </xf>
    <xf numFmtId="49" fontId="1" fillId="35" borderId="77" xfId="61" applyNumberFormat="1" applyFont="1" applyFill="1" applyBorder="1" applyAlignment="1" applyProtection="1">
      <alignment horizontal="center" vertical="center" wrapText="1"/>
      <protection locked="0"/>
    </xf>
    <xf numFmtId="49" fontId="1" fillId="35" borderId="78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69" xfId="63" applyNumberFormat="1" applyFont="1" applyFill="1" applyBorder="1" applyAlignment="1">
      <alignment horizontal="center" vertical="center" wrapText="1"/>
      <protection/>
    </xf>
    <xf numFmtId="49" fontId="1" fillId="4" borderId="70" xfId="63" applyNumberFormat="1" applyFont="1" applyFill="1" applyBorder="1" applyAlignment="1">
      <alignment horizontal="center" vertical="center" wrapText="1"/>
      <protection/>
    </xf>
    <xf numFmtId="49" fontId="1" fillId="32" borderId="76" xfId="63" applyNumberFormat="1" applyFont="1" applyFill="1" applyBorder="1" applyAlignment="1">
      <alignment horizontal="center" vertical="center" wrapText="1"/>
      <protection/>
    </xf>
    <xf numFmtId="0" fontId="1" fillId="36" borderId="69" xfId="63" applyFont="1" applyFill="1" applyBorder="1" applyAlignment="1" applyProtection="1">
      <alignment horizontal="center" vertical="center" wrapText="1"/>
      <protection locked="0"/>
    </xf>
    <xf numFmtId="0" fontId="1" fillId="36" borderId="70" xfId="63" applyFont="1" applyFill="1" applyBorder="1" applyAlignment="1" applyProtection="1">
      <alignment horizontal="center" vertical="center" wrapText="1"/>
      <protection locked="0"/>
    </xf>
    <xf numFmtId="49" fontId="1" fillId="4" borderId="69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79" xfId="61" applyFont="1" applyFill="1" applyBorder="1" applyAlignment="1">
      <alignment horizontal="center" vertical="center" wrapText="1"/>
      <protection/>
    </xf>
    <xf numFmtId="0" fontId="3" fillId="32" borderId="80" xfId="61" applyFont="1" applyFill="1" applyBorder="1" applyAlignment="1">
      <alignment horizontal="center" vertical="center" wrapText="1"/>
      <protection/>
    </xf>
    <xf numFmtId="0" fontId="3" fillId="32" borderId="81" xfId="61" applyFont="1" applyFill="1" applyBorder="1" applyAlignment="1">
      <alignment horizontal="center" vertical="center" wrapText="1"/>
      <protection/>
    </xf>
    <xf numFmtId="49" fontId="4" fillId="35" borderId="82" xfId="42" applyNumberFormat="1" applyFill="1" applyBorder="1" applyAlignment="1">
      <alignment horizontal="center" vertical="center" wrapText="1"/>
    </xf>
    <xf numFmtId="49" fontId="1" fillId="35" borderId="83" xfId="63" applyNumberFormat="1" applyFont="1" applyFill="1" applyBorder="1" applyAlignment="1" applyProtection="1">
      <alignment horizontal="center" vertical="center" wrapText="1"/>
      <protection locked="0"/>
    </xf>
    <xf numFmtId="49" fontId="1" fillId="35" borderId="82" xfId="61" applyNumberFormat="1" applyFont="1" applyFill="1" applyBorder="1" applyAlignment="1" applyProtection="1">
      <alignment horizontal="center" vertical="center" wrapText="1"/>
      <protection locked="0"/>
    </xf>
    <xf numFmtId="49" fontId="1" fillId="35" borderId="83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Alignment="1">
      <alignment horizontal="left" vertical="center" wrapText="1"/>
      <protection/>
    </xf>
    <xf numFmtId="0" fontId="52" fillId="0" borderId="0" xfId="59" applyFont="1" applyAlignment="1">
      <alignment horizontal="left" vertical="center" wrapText="1"/>
      <protection/>
    </xf>
    <xf numFmtId="0" fontId="51" fillId="0" borderId="84" xfId="59" applyFont="1" applyBorder="1" applyAlignment="1" applyProtection="1">
      <alignment horizontal="center"/>
      <protection locked="0"/>
    </xf>
    <xf numFmtId="0" fontId="51" fillId="0" borderId="84" xfId="59" applyFont="1" applyBorder="1" applyAlignment="1" applyProtection="1">
      <alignment horizontal="right"/>
      <protection locked="0"/>
    </xf>
    <xf numFmtId="0" fontId="51" fillId="0" borderId="67" xfId="0" applyFont="1" applyBorder="1" applyAlignment="1">
      <alignment horizontal="center"/>
    </xf>
    <xf numFmtId="0" fontId="51" fillId="0" borderId="85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65" xfId="0" applyFont="1" applyBorder="1" applyAlignment="1">
      <alignment horizontal="left" vertical="center" wrapText="1"/>
    </xf>
    <xf numFmtId="0" fontId="51" fillId="0" borderId="86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top" wrapText="1"/>
    </xf>
    <xf numFmtId="0" fontId="51" fillId="0" borderId="87" xfId="0" applyFont="1" applyBorder="1" applyAlignment="1">
      <alignment horizontal="center" vertical="top" wrapText="1"/>
    </xf>
    <xf numFmtId="0" fontId="51" fillId="0" borderId="88" xfId="0" applyFont="1" applyBorder="1" applyAlignment="1">
      <alignment horizontal="center" vertical="top"/>
    </xf>
    <xf numFmtId="0" fontId="51" fillId="0" borderId="89" xfId="0" applyFont="1" applyBorder="1" applyAlignment="1">
      <alignment horizontal="center" vertical="top"/>
    </xf>
    <xf numFmtId="0" fontId="51" fillId="0" borderId="90" xfId="0" applyFont="1" applyBorder="1" applyAlignment="1">
      <alignment horizontal="center" vertical="top"/>
    </xf>
    <xf numFmtId="0" fontId="51" fillId="0" borderId="91" xfId="0" applyFont="1" applyBorder="1" applyAlignment="1">
      <alignment horizontal="center" vertical="top"/>
    </xf>
    <xf numFmtId="0" fontId="51" fillId="0" borderId="84" xfId="0" applyFont="1" applyBorder="1" applyAlignment="1">
      <alignment horizontal="center" vertical="top"/>
    </xf>
    <xf numFmtId="0" fontId="51" fillId="0" borderId="92" xfId="0" applyFont="1" applyBorder="1" applyAlignment="1">
      <alignment horizontal="center" vertical="top"/>
    </xf>
    <xf numFmtId="49" fontId="51" fillId="0" borderId="35" xfId="0" applyNumberFormat="1" applyFont="1" applyBorder="1" applyAlignment="1">
      <alignment horizontal="center" vertical="center"/>
    </xf>
    <xf numFmtId="49" fontId="51" fillId="0" borderId="93" xfId="0" applyNumberFormat="1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/>
    </xf>
    <xf numFmtId="0" fontId="51" fillId="0" borderId="94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51" fillId="0" borderId="95" xfId="0" applyFont="1" applyBorder="1" applyAlignment="1">
      <alignment horizontal="center" vertical="top" wrapText="1"/>
    </xf>
    <xf numFmtId="0" fontId="51" fillId="0" borderId="96" xfId="0" applyFont="1" applyBorder="1" applyAlignment="1">
      <alignment horizontal="center" vertical="top" wrapText="1"/>
    </xf>
    <xf numFmtId="0" fontId="52" fillId="0" borderId="97" xfId="0" applyFont="1" applyBorder="1" applyAlignment="1">
      <alignment horizontal="center"/>
    </xf>
    <xf numFmtId="0" fontId="52" fillId="0" borderId="98" xfId="0" applyFont="1" applyBorder="1" applyAlignment="1">
      <alignment horizontal="center"/>
    </xf>
    <xf numFmtId="0" fontId="52" fillId="0" borderId="99" xfId="0" applyFont="1" applyBorder="1" applyAlignment="1">
      <alignment horizontal="center"/>
    </xf>
    <xf numFmtId="0" fontId="51" fillId="0" borderId="58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94" xfId="0" applyFont="1" applyBorder="1" applyAlignment="1">
      <alignment horizontal="left" vertical="center" wrapText="1"/>
    </xf>
    <xf numFmtId="0" fontId="51" fillId="0" borderId="85" xfId="0" applyFont="1" applyBorder="1" applyAlignment="1">
      <alignment horizontal="left" vertical="center" wrapText="1"/>
    </xf>
    <xf numFmtId="0" fontId="55" fillId="0" borderId="101" xfId="0" applyFont="1" applyBorder="1" applyAlignment="1">
      <alignment horizontal="center" vertical="center" wrapText="1"/>
    </xf>
    <xf numFmtId="0" fontId="54" fillId="0" borderId="102" xfId="0" applyFont="1" applyBorder="1" applyAlignment="1">
      <alignment/>
    </xf>
    <xf numFmtId="0" fontId="54" fillId="0" borderId="103" xfId="0" applyFont="1" applyBorder="1" applyAlignment="1">
      <alignment/>
    </xf>
    <xf numFmtId="0" fontId="55" fillId="0" borderId="104" xfId="0" applyFont="1" applyBorder="1" applyAlignment="1">
      <alignment horizontal="center" vertical="center"/>
    </xf>
    <xf numFmtId="0" fontId="54" fillId="0" borderId="105" xfId="0" applyFont="1" applyBorder="1" applyAlignment="1">
      <alignment/>
    </xf>
    <xf numFmtId="0" fontId="55" fillId="0" borderId="106" xfId="0" applyFont="1" applyBorder="1" applyAlignment="1">
      <alignment horizontal="center" vertical="center" wrapText="1"/>
    </xf>
    <xf numFmtId="0" fontId="54" fillId="0" borderId="107" xfId="0" applyFont="1" applyBorder="1" applyAlignment="1">
      <alignment/>
    </xf>
    <xf numFmtId="0" fontId="88" fillId="0" borderId="0" xfId="0" applyFont="1" applyAlignment="1">
      <alignment horizontal="center" wrapText="1"/>
    </xf>
    <xf numFmtId="1" fontId="86" fillId="0" borderId="53" xfId="57" applyNumberFormat="1" applyFont="1" applyBorder="1" applyAlignment="1">
      <alignment horizontal="center" vertical="center" wrapText="1"/>
      <protection/>
    </xf>
    <xf numFmtId="1" fontId="86" fillId="0" borderId="86" xfId="57" applyNumberFormat="1" applyFont="1" applyBorder="1" applyAlignment="1">
      <alignment horizontal="center" vertical="center" wrapText="1"/>
      <protection/>
    </xf>
    <xf numFmtId="1" fontId="86" fillId="0" borderId="61" xfId="57" applyNumberFormat="1" applyFont="1" applyBorder="1" applyAlignment="1">
      <alignment horizontal="center" vertical="center" wrapText="1"/>
      <protection/>
    </xf>
    <xf numFmtId="177" fontId="86" fillId="0" borderId="36" xfId="57" applyNumberFormat="1" applyFont="1" applyBorder="1" applyAlignment="1">
      <alignment horizontal="left" vertical="center" wrapText="1"/>
      <protection/>
    </xf>
    <xf numFmtId="177" fontId="86" fillId="0" borderId="31" xfId="57" applyNumberFormat="1" applyFont="1" applyBorder="1" applyAlignment="1">
      <alignment horizontal="left" vertical="center" wrapText="1"/>
      <protection/>
    </xf>
    <xf numFmtId="177" fontId="86" fillId="0" borderId="53" xfId="57" applyNumberFormat="1" applyFont="1" applyBorder="1" applyAlignment="1">
      <alignment horizontal="center" vertical="center" wrapText="1"/>
      <protection/>
    </xf>
    <xf numFmtId="177" fontId="86" fillId="0" borderId="86" xfId="57" applyNumberFormat="1" applyFont="1" applyBorder="1" applyAlignment="1">
      <alignment horizontal="center" vertical="center" wrapText="1"/>
      <protection/>
    </xf>
    <xf numFmtId="0" fontId="68" fillId="0" borderId="86" xfId="57" applyBorder="1" applyAlignment="1">
      <alignment horizontal="center" vertical="center" wrapText="1"/>
      <protection/>
    </xf>
    <xf numFmtId="0" fontId="68" fillId="0" borderId="61" xfId="57" applyBorder="1" applyAlignment="1">
      <alignment horizontal="center" vertical="center" wrapText="1"/>
      <protection/>
    </xf>
    <xf numFmtId="177" fontId="89" fillId="0" borderId="0" xfId="57" applyNumberFormat="1" applyFont="1" applyAlignment="1">
      <alignment horizontal="center" vertical="center" wrapText="1"/>
      <protection/>
    </xf>
    <xf numFmtId="177" fontId="89" fillId="0" borderId="65" xfId="57" applyNumberFormat="1" applyFont="1" applyBorder="1" applyAlignment="1">
      <alignment horizontal="center" vertical="center" wrapText="1"/>
      <protection/>
    </xf>
    <xf numFmtId="177" fontId="86" fillId="0" borderId="36" xfId="57" applyNumberFormat="1" applyFont="1" applyBorder="1" applyAlignment="1">
      <alignment horizontal="center" vertical="center" wrapText="1"/>
      <protection/>
    </xf>
    <xf numFmtId="177" fontId="86" fillId="0" borderId="108" xfId="57" applyNumberFormat="1" applyFont="1" applyBorder="1" applyAlignment="1">
      <alignment horizontal="center" vertical="center" wrapText="1"/>
      <protection/>
    </xf>
    <xf numFmtId="177" fontId="86" fillId="0" borderId="31" xfId="57" applyNumberFormat="1" applyFont="1" applyBorder="1" applyAlignment="1">
      <alignment horizontal="center" vertical="center" wrapText="1"/>
      <protection/>
    </xf>
    <xf numFmtId="177" fontId="86" fillId="0" borderId="33" xfId="57" applyNumberFormat="1" applyFont="1" applyBorder="1" applyAlignment="1">
      <alignment horizontal="center" vertical="center" wrapText="1"/>
      <protection/>
    </xf>
    <xf numFmtId="0" fontId="30" fillId="0" borderId="53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7" fillId="0" borderId="0" xfId="57" applyFont="1" applyFill="1">
      <alignment/>
      <protection/>
    </xf>
    <xf numFmtId="2" fontId="7" fillId="0" borderId="0" xfId="57" applyNumberFormat="1" applyFont="1" applyFill="1">
      <alignment/>
      <protection/>
    </xf>
    <xf numFmtId="0" fontId="7" fillId="0" borderId="0" xfId="57" applyFont="1" applyFill="1" applyAlignment="1">
      <alignment horizontal="right"/>
      <protection/>
    </xf>
    <xf numFmtId="0" fontId="26" fillId="0" borderId="0" xfId="57" applyFont="1" applyFill="1" applyAlignment="1">
      <alignment horizontal="center"/>
      <protection/>
    </xf>
    <xf numFmtId="2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36" xfId="57" applyFont="1" applyFill="1" applyBorder="1" applyAlignment="1">
      <alignment horizontal="center" vertical="center" wrapText="1"/>
      <protection/>
    </xf>
    <xf numFmtId="0" fontId="7" fillId="0" borderId="53" xfId="57" applyFont="1" applyFill="1" applyBorder="1" applyAlignment="1">
      <alignment horizontal="center" vertical="center" wrapText="1"/>
      <protection/>
    </xf>
    <xf numFmtId="0" fontId="7" fillId="0" borderId="86" xfId="57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36" xfId="57" applyFont="1" applyFill="1" applyBorder="1" applyAlignment="1">
      <alignment horizontal="center" vertical="center" wrapText="1"/>
      <protection/>
    </xf>
    <xf numFmtId="0" fontId="7" fillId="0" borderId="53" xfId="57" applyFont="1" applyFill="1" applyBorder="1" applyAlignment="1">
      <alignment horizontal="center" wrapText="1"/>
      <protection/>
    </xf>
    <xf numFmtId="0" fontId="7" fillId="0" borderId="86" xfId="57" applyFont="1" applyFill="1" applyBorder="1" applyAlignment="1">
      <alignment horizontal="center" wrapText="1"/>
      <protection/>
    </xf>
    <xf numFmtId="0" fontId="7" fillId="0" borderId="61" xfId="57" applyFont="1" applyFill="1" applyBorder="1" applyAlignment="1">
      <alignment horizontal="center" wrapText="1"/>
      <protection/>
    </xf>
    <xf numFmtId="2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1" xfId="57" applyFont="1" applyFill="1" applyBorder="1" applyAlignment="1">
      <alignment horizontal="center" vertical="center" wrapText="1"/>
      <protection/>
    </xf>
    <xf numFmtId="0" fontId="7" fillId="0" borderId="33" xfId="57" applyFont="1" applyFill="1" applyBorder="1" applyAlignment="1">
      <alignment horizontal="center"/>
      <protection/>
    </xf>
    <xf numFmtId="2" fontId="7" fillId="0" borderId="33" xfId="57" applyNumberFormat="1" applyFont="1" applyFill="1" applyBorder="1" applyAlignment="1">
      <alignment horizontal="center"/>
      <protection/>
    </xf>
    <xf numFmtId="0" fontId="7" fillId="0" borderId="31" xfId="57" applyFont="1" applyFill="1" applyBorder="1" applyAlignment="1">
      <alignment horizontal="center" vertical="center" wrapText="1"/>
      <protection/>
    </xf>
    <xf numFmtId="2" fontId="27" fillId="0" borderId="33" xfId="57" applyNumberFormat="1" applyFont="1" applyFill="1" applyBorder="1" applyAlignment="1">
      <alignment horizontal="center"/>
      <protection/>
    </xf>
    <xf numFmtId="0" fontId="27" fillId="0" borderId="33" xfId="57" applyFont="1" applyFill="1" applyBorder="1" applyAlignment="1">
      <alignment horizontal="center"/>
      <protection/>
    </xf>
    <xf numFmtId="0" fontId="29" fillId="0" borderId="53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87" fillId="37" borderId="33" xfId="0" applyFont="1" applyFill="1" applyBorder="1" applyAlignment="1">
      <alignment wrapText="1"/>
    </xf>
    <xf numFmtId="175" fontId="90" fillId="37" borderId="33" xfId="0" applyNumberFormat="1" applyFont="1" applyFill="1" applyBorder="1" applyAlignment="1">
      <alignment vertical="center" wrapText="1"/>
    </xf>
    <xf numFmtId="0" fontId="0" fillId="37" borderId="33" xfId="0" applyFill="1" applyBorder="1" applyAlignment="1">
      <alignment/>
    </xf>
    <xf numFmtId="0" fontId="0" fillId="37" borderId="33" xfId="0" applyFill="1" applyBorder="1" applyAlignment="1">
      <alignment horizontal="center" vertical="center"/>
    </xf>
    <xf numFmtId="0" fontId="87" fillId="37" borderId="33" xfId="0" applyFont="1" applyFill="1" applyBorder="1" applyAlignment="1">
      <alignment vertical="center" wrapText="1"/>
    </xf>
    <xf numFmtId="174" fontId="0" fillId="0" borderId="33" xfId="0" applyNumberFormat="1" applyFill="1" applyBorder="1" applyAlignment="1">
      <alignment horizontal="center" vertical="center" wrapText="1"/>
    </xf>
    <xf numFmtId="0" fontId="65" fillId="0" borderId="0" xfId="57" applyFont="1" applyFill="1">
      <alignment/>
      <protection/>
    </xf>
    <xf numFmtId="0" fontId="66" fillId="0" borderId="0" xfId="58" applyFont="1" applyFill="1" applyBorder="1" applyAlignment="1" applyProtection="1">
      <alignment horizontal="right"/>
      <protection/>
    </xf>
    <xf numFmtId="174" fontId="55" fillId="0" borderId="34" xfId="0" applyNumberFormat="1" applyFont="1" applyBorder="1" applyAlignment="1">
      <alignment horizontal="center"/>
    </xf>
    <xf numFmtId="0" fontId="0" fillId="19" borderId="33" xfId="0" applyFill="1" applyBorder="1" applyAlignment="1">
      <alignment horizontal="center" vertical="center" wrapText="1"/>
    </xf>
    <xf numFmtId="0" fontId="0" fillId="19" borderId="33" xfId="0" applyFill="1" applyBorder="1" applyAlignment="1">
      <alignment/>
    </xf>
    <xf numFmtId="0" fontId="0" fillId="19" borderId="33" xfId="0" applyFill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C14">
      <selection activeCell="F28" sqref="F28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2021</v>
      </c>
      <c r="C1" s="22" t="str">
        <f>org&amp;"_INN:"&amp;inn&amp;"_KPP:"&amp;kpp</f>
        <v>ООО "ЭСО"_INN:5406982149_KPP:540601001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540601001</v>
      </c>
      <c r="D5" s="294" t="s">
        <v>91</v>
      </c>
      <c r="E5" s="295"/>
      <c r="F5" s="295"/>
      <c r="G5" s="295"/>
      <c r="H5" s="296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297" t="s">
        <v>1</v>
      </c>
      <c r="G8" s="298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299">
        <v>2021</v>
      </c>
      <c r="G10" s="300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01" t="s">
        <v>119</v>
      </c>
      <c r="G12" s="301"/>
      <c r="H12" s="50"/>
    </row>
    <row r="13" spans="3:8" ht="21" customHeight="1" thickBot="1">
      <c r="C13" s="51"/>
      <c r="D13" s="41"/>
      <c r="E13" s="52" t="s">
        <v>90</v>
      </c>
      <c r="F13" s="290" t="s">
        <v>230</v>
      </c>
      <c r="G13" s="291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292" t="s">
        <v>231</v>
      </c>
      <c r="G15" s="293"/>
      <c r="H15" s="44"/>
    </row>
    <row r="16" spans="4:8" ht="21" customHeight="1" thickBot="1">
      <c r="D16" s="41"/>
      <c r="E16" s="52" t="s">
        <v>3</v>
      </c>
      <c r="F16" s="306" t="s">
        <v>232</v>
      </c>
      <c r="G16" s="307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308" t="s">
        <v>120</v>
      </c>
      <c r="G18" s="308"/>
      <c r="H18" s="44"/>
    </row>
    <row r="19" spans="4:8" ht="21" customHeight="1" thickBot="1">
      <c r="D19" s="41"/>
      <c r="E19" s="52" t="s">
        <v>93</v>
      </c>
      <c r="F19" s="309" t="s">
        <v>1</v>
      </c>
      <c r="G19" s="310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09" t="s">
        <v>228</v>
      </c>
      <c r="G21" s="310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11" t="s">
        <v>241</v>
      </c>
      <c r="G23" s="312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313" t="s">
        <v>96</v>
      </c>
      <c r="F25" s="314"/>
      <c r="G25" s="315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304" t="s">
        <v>410</v>
      </c>
      <c r="G26" s="305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304" t="s">
        <v>411</v>
      </c>
      <c r="G27" s="305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313" t="s">
        <v>100</v>
      </c>
      <c r="F29" s="314"/>
      <c r="G29" s="315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304" t="s">
        <v>233</v>
      </c>
      <c r="G30" s="305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318" t="s">
        <v>234</v>
      </c>
      <c r="G31" s="319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313" t="s">
        <v>105</v>
      </c>
      <c r="F33" s="314"/>
      <c r="G33" s="315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304" t="s">
        <v>235</v>
      </c>
      <c r="G34" s="305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318" t="s">
        <v>236</v>
      </c>
      <c r="G35" s="319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313" t="s">
        <v>108</v>
      </c>
      <c r="F37" s="314"/>
      <c r="G37" s="315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302" t="s">
        <v>237</v>
      </c>
      <c r="G38" s="303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302" t="s">
        <v>238</v>
      </c>
      <c r="G39" s="303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302" t="s">
        <v>239</v>
      </c>
      <c r="G40" s="303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316" t="s">
        <v>240</v>
      </c>
      <c r="G41" s="317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zoomScalePageLayoutView="0" workbookViewId="0" topLeftCell="C6">
      <selection activeCell="V15" sqref="V15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1.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345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318</v>
      </c>
      <c r="H10" s="103" t="s">
        <v>319</v>
      </c>
      <c r="I10" s="103" t="s">
        <v>320</v>
      </c>
      <c r="J10" s="103" t="s">
        <v>323</v>
      </c>
      <c r="K10" s="103" t="s">
        <v>321</v>
      </c>
      <c r="L10" s="103" t="s">
        <v>324</v>
      </c>
      <c r="M10" s="103" t="s">
        <v>325</v>
      </c>
      <c r="N10" s="103" t="s">
        <v>326</v>
      </c>
      <c r="O10" s="103" t="s">
        <v>327</v>
      </c>
      <c r="P10" s="103" t="s">
        <v>346</v>
      </c>
      <c r="Q10" s="103" t="s">
        <v>328</v>
      </c>
      <c r="R10" s="103" t="s">
        <v>329</v>
      </c>
      <c r="S10" s="103" t="s">
        <v>330</v>
      </c>
      <c r="T10" s="103" t="s">
        <v>331</v>
      </c>
      <c r="U10" s="103" t="s">
        <v>332</v>
      </c>
      <c r="V10" s="104" t="s">
        <v>333</v>
      </c>
      <c r="W10" s="104" t="s">
        <v>334</v>
      </c>
      <c r="X10" s="104" t="s">
        <v>336</v>
      </c>
      <c r="Y10" s="104" t="s">
        <v>335</v>
      </c>
      <c r="Z10" s="104" t="s">
        <v>337</v>
      </c>
      <c r="AA10" s="104" t="s">
        <v>338</v>
      </c>
      <c r="AB10" s="104" t="s">
        <v>339</v>
      </c>
    </row>
    <row r="11" spans="1:28" s="79" customFormat="1" ht="26.25" customHeight="1" thickBot="1">
      <c r="A11" s="76"/>
      <c r="B11" s="11"/>
      <c r="C11" s="77"/>
      <c r="D11" s="105"/>
      <c r="E11" s="106" t="s">
        <v>24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9"/>
      <c r="Z11" s="109"/>
      <c r="AA11" s="109"/>
      <c r="AB11" s="109"/>
    </row>
    <row r="12" spans="1:29" s="79" customFormat="1" ht="25.5" customHeight="1">
      <c r="A12" s="76" t="s">
        <v>25</v>
      </c>
      <c r="B12" s="11" t="s">
        <v>26</v>
      </c>
      <c r="C12" s="77"/>
      <c r="D12" s="110">
        <v>1</v>
      </c>
      <c r="E12" s="111" t="s">
        <v>27</v>
      </c>
      <c r="F12" s="112" t="s">
        <v>28</v>
      </c>
      <c r="G12" s="113">
        <v>24.544</v>
      </c>
      <c r="H12" s="113">
        <v>27.716</v>
      </c>
      <c r="I12" s="113">
        <v>27.716</v>
      </c>
      <c r="J12" s="114">
        <v>3.2591</v>
      </c>
      <c r="K12" s="114">
        <v>3.2591</v>
      </c>
      <c r="L12" s="114">
        <v>3.2591</v>
      </c>
      <c r="M12" s="114">
        <v>3.2591</v>
      </c>
      <c r="N12" s="114">
        <v>3.2591</v>
      </c>
      <c r="O12" s="114">
        <v>3.2591</v>
      </c>
      <c r="P12" s="114">
        <v>3.2591</v>
      </c>
      <c r="Q12" s="114">
        <v>3.2591</v>
      </c>
      <c r="R12" s="114">
        <v>3.2591</v>
      </c>
      <c r="S12" s="114">
        <v>3.2591</v>
      </c>
      <c r="T12" s="114">
        <v>3.2591</v>
      </c>
      <c r="U12" s="114">
        <v>3.2591</v>
      </c>
      <c r="V12" s="115">
        <v>39.109</v>
      </c>
      <c r="W12" s="113">
        <f>SUM(J12:L12)</f>
        <v>9.7773</v>
      </c>
      <c r="X12" s="113">
        <f>SUM(M12:O12)</f>
        <v>9.7773</v>
      </c>
      <c r="Y12" s="115">
        <f>SUM(W12:X12)</f>
        <v>19.5546</v>
      </c>
      <c r="Z12" s="113">
        <f>SUM(P12:R12)</f>
        <v>9.7773</v>
      </c>
      <c r="AA12" s="113">
        <f>SUM(S12:U12)</f>
        <v>9.7773</v>
      </c>
      <c r="AB12" s="115">
        <f>SUM(Z12:AA12)</f>
        <v>19.5546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16">
        <v>2</v>
      </c>
      <c r="E13" s="117" t="s">
        <v>31</v>
      </c>
      <c r="F13" s="118" t="s">
        <v>28</v>
      </c>
      <c r="G13" s="119">
        <f>SUM(G14:G15)</f>
        <v>3.93</v>
      </c>
      <c r="H13" s="119">
        <v>3.583</v>
      </c>
      <c r="I13" s="119">
        <v>4.4373</v>
      </c>
      <c r="J13" s="120">
        <v>0.5218</v>
      </c>
      <c r="K13" s="120">
        <v>0.5218</v>
      </c>
      <c r="L13" s="120">
        <v>0.5218</v>
      </c>
      <c r="M13" s="120">
        <v>0.5218</v>
      </c>
      <c r="N13" s="120">
        <v>0.5218</v>
      </c>
      <c r="O13" s="120">
        <v>0.5218</v>
      </c>
      <c r="P13" s="120">
        <v>0.5218</v>
      </c>
      <c r="Q13" s="120">
        <v>0.5218</v>
      </c>
      <c r="R13" s="120">
        <v>0.5218</v>
      </c>
      <c r="S13" s="120">
        <v>0.5218</v>
      </c>
      <c r="T13" s="120">
        <v>0.5218</v>
      </c>
      <c r="U13" s="120">
        <v>0.5218</v>
      </c>
      <c r="V13" s="266">
        <v>6.2614</v>
      </c>
      <c r="W13" s="121">
        <f aca="true" t="shared" si="1" ref="W13:AB13">SUM(W14:W15)</f>
        <v>1.5654000000000001</v>
      </c>
      <c r="X13" s="121">
        <f t="shared" si="1"/>
        <v>1.5654000000000001</v>
      </c>
      <c r="Y13" s="122">
        <f t="shared" si="1"/>
        <v>3.1308000000000002</v>
      </c>
      <c r="Z13" s="121">
        <f t="shared" si="1"/>
        <v>1.5654000000000001</v>
      </c>
      <c r="AA13" s="121">
        <f t="shared" si="1"/>
        <v>1.5654000000000001</v>
      </c>
      <c r="AB13" s="122">
        <f t="shared" si="1"/>
        <v>3.1308000000000002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16" t="s">
        <v>34</v>
      </c>
      <c r="E14" s="117" t="s">
        <v>33</v>
      </c>
      <c r="F14" s="118" t="s">
        <v>28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4"/>
      <c r="W14" s="125">
        <f>SUM(J14:L14)</f>
        <v>0</v>
      </c>
      <c r="X14" s="125">
        <f>SUM(M14:O14)</f>
        <v>0</v>
      </c>
      <c r="Y14" s="126">
        <f>W14+X14</f>
        <v>0</v>
      </c>
      <c r="Z14" s="125">
        <f>SUM(P14:R14)</f>
        <v>0</v>
      </c>
      <c r="AA14" s="125">
        <f>SUM(S14:U14)</f>
        <v>0</v>
      </c>
      <c r="AB14" s="126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16" t="s">
        <v>37</v>
      </c>
      <c r="E15" s="117" t="s">
        <v>36</v>
      </c>
      <c r="F15" s="118" t="s">
        <v>28</v>
      </c>
      <c r="G15" s="123">
        <v>3.93</v>
      </c>
      <c r="H15" s="123">
        <v>3.584</v>
      </c>
      <c r="I15" s="123">
        <v>4.4373</v>
      </c>
      <c r="J15" s="120">
        <v>0.5218</v>
      </c>
      <c r="K15" s="120">
        <v>0.5218</v>
      </c>
      <c r="L15" s="120">
        <v>0.5218</v>
      </c>
      <c r="M15" s="120">
        <v>0.5218</v>
      </c>
      <c r="N15" s="120">
        <v>0.5218</v>
      </c>
      <c r="O15" s="120">
        <v>0.5218</v>
      </c>
      <c r="P15" s="120">
        <v>0.5218</v>
      </c>
      <c r="Q15" s="120">
        <v>0.5218</v>
      </c>
      <c r="R15" s="120">
        <v>0.5218</v>
      </c>
      <c r="S15" s="120">
        <v>0.5218</v>
      </c>
      <c r="T15" s="120">
        <v>0.5218</v>
      </c>
      <c r="U15" s="120">
        <v>0.5218</v>
      </c>
      <c r="V15" s="124">
        <v>6.2614</v>
      </c>
      <c r="W15" s="125">
        <f>SUM(J15:L15)</f>
        <v>1.5654000000000001</v>
      </c>
      <c r="X15" s="125">
        <f>SUM(M15:O15)</f>
        <v>1.5654000000000001</v>
      </c>
      <c r="Y15" s="126">
        <f>W15+X15</f>
        <v>3.1308000000000002</v>
      </c>
      <c r="Z15" s="125">
        <f>SUM(P15:R15)</f>
        <v>1.5654000000000001</v>
      </c>
      <c r="AA15" s="125">
        <f>SUM(S15:U15)</f>
        <v>1.5654000000000001</v>
      </c>
      <c r="AB15" s="126">
        <f>Z15+AA15</f>
        <v>3.1308000000000002</v>
      </c>
      <c r="AC15" s="86"/>
    </row>
    <row r="16" spans="1:29" ht="41.25" customHeight="1">
      <c r="A16" s="76" t="s">
        <v>38</v>
      </c>
      <c r="B16" s="11" t="s">
        <v>39</v>
      </c>
      <c r="D16" s="116">
        <v>3</v>
      </c>
      <c r="E16" s="117" t="s">
        <v>40</v>
      </c>
      <c r="F16" s="127" t="s">
        <v>41</v>
      </c>
      <c r="G16" s="128">
        <f>IF(G12=0,0,G13/G12*100)</f>
        <v>16.01205997392438</v>
      </c>
      <c r="H16" s="128">
        <f>IF(H12=0,0,H13/H12*100)</f>
        <v>12.927550873141868</v>
      </c>
      <c r="I16" s="128">
        <f>IF(I12=0,0,I13/I12*100)</f>
        <v>16.00988598643383</v>
      </c>
      <c r="J16" s="128">
        <v>16.01</v>
      </c>
      <c r="K16" s="128">
        <v>16.01</v>
      </c>
      <c r="L16" s="128">
        <v>16.01</v>
      </c>
      <c r="M16" s="128">
        <v>16.01</v>
      </c>
      <c r="N16" s="128">
        <v>16.01</v>
      </c>
      <c r="O16" s="128">
        <v>16.01</v>
      </c>
      <c r="P16" s="128">
        <v>16.01</v>
      </c>
      <c r="Q16" s="128">
        <v>16.01</v>
      </c>
      <c r="R16" s="128">
        <v>16.01</v>
      </c>
      <c r="S16" s="128">
        <v>16.01</v>
      </c>
      <c r="T16" s="128">
        <v>16.01</v>
      </c>
      <c r="U16" s="128">
        <v>16.01</v>
      </c>
      <c r="V16" s="129">
        <f>IF(V12=0,0,V13/V12*100)</f>
        <v>16.010125546549386</v>
      </c>
      <c r="W16" s="130">
        <v>16.01</v>
      </c>
      <c r="X16" s="130">
        <v>16.01</v>
      </c>
      <c r="Y16" s="131">
        <v>16.01</v>
      </c>
      <c r="Z16" s="130">
        <v>16.01</v>
      </c>
      <c r="AA16" s="130">
        <v>16.01</v>
      </c>
      <c r="AB16" s="131">
        <v>16.01</v>
      </c>
      <c r="AC16" s="86"/>
    </row>
    <row r="17" spans="1:29" ht="39.75" customHeight="1">
      <c r="A17" s="76" t="s">
        <v>42</v>
      </c>
      <c r="B17" s="11" t="s">
        <v>43</v>
      </c>
      <c r="D17" s="116">
        <v>4</v>
      </c>
      <c r="E17" s="117" t="s">
        <v>44</v>
      </c>
      <c r="F17" s="118" t="s">
        <v>28</v>
      </c>
      <c r="G17" s="123">
        <v>20.614</v>
      </c>
      <c r="H17" s="123">
        <v>24.132</v>
      </c>
      <c r="I17" s="123">
        <v>23.279</v>
      </c>
      <c r="J17" s="132">
        <v>2.7373</v>
      </c>
      <c r="K17" s="132">
        <v>2.7373</v>
      </c>
      <c r="L17" s="132">
        <v>2.7373</v>
      </c>
      <c r="M17" s="132">
        <v>2.7373</v>
      </c>
      <c r="N17" s="132">
        <v>2.7373</v>
      </c>
      <c r="O17" s="132">
        <v>2.7373</v>
      </c>
      <c r="P17" s="132">
        <v>2.7373</v>
      </c>
      <c r="Q17" s="132">
        <v>2.7373</v>
      </c>
      <c r="R17" s="132">
        <v>2.7373</v>
      </c>
      <c r="S17" s="132">
        <v>2.7373</v>
      </c>
      <c r="T17" s="132">
        <v>2.7373</v>
      </c>
      <c r="U17" s="132">
        <v>2.7373</v>
      </c>
      <c r="V17" s="124">
        <v>32.848</v>
      </c>
      <c r="W17" s="125">
        <f>SUM(J17:L17)</f>
        <v>8.2119</v>
      </c>
      <c r="X17" s="125">
        <f>SUM(M17:O17)</f>
        <v>8.2119</v>
      </c>
      <c r="Y17" s="126">
        <f>W17+X17</f>
        <v>16.4238</v>
      </c>
      <c r="Z17" s="125">
        <f>SUM(P17:R17)</f>
        <v>8.2119</v>
      </c>
      <c r="AA17" s="125">
        <f>SUM(S17:U17)</f>
        <v>8.2119</v>
      </c>
      <c r="AB17" s="126">
        <f>Z17+AA17</f>
        <v>16.4238</v>
      </c>
      <c r="AC17" s="86"/>
    </row>
    <row r="18" spans="1:29" ht="24.75" customHeight="1">
      <c r="A18" s="76" t="s">
        <v>45</v>
      </c>
      <c r="B18" s="11" t="s">
        <v>46</v>
      </c>
      <c r="D18" s="116" t="s">
        <v>47</v>
      </c>
      <c r="E18" s="117" t="s">
        <v>46</v>
      </c>
      <c r="F18" s="118" t="s">
        <v>28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  <c r="W18" s="125"/>
      <c r="X18" s="125"/>
      <c r="Y18" s="126"/>
      <c r="Z18" s="125"/>
      <c r="AA18" s="125"/>
      <c r="AB18" s="126"/>
      <c r="AC18" s="86"/>
    </row>
    <row r="19" spans="1:29" ht="42.75" customHeight="1" thickBot="1">
      <c r="A19" s="76" t="s">
        <v>48</v>
      </c>
      <c r="B19" s="11" t="s">
        <v>49</v>
      </c>
      <c r="D19" s="133" t="s">
        <v>50</v>
      </c>
      <c r="E19" s="134" t="s">
        <v>49</v>
      </c>
      <c r="F19" s="135" t="s">
        <v>28</v>
      </c>
      <c r="G19" s="136">
        <v>20.614</v>
      </c>
      <c r="H19" s="136">
        <v>24.123</v>
      </c>
      <c r="I19" s="136">
        <v>23.279</v>
      </c>
      <c r="J19" s="132">
        <v>2.7373</v>
      </c>
      <c r="K19" s="132">
        <v>2.7373</v>
      </c>
      <c r="L19" s="132">
        <v>2.7373</v>
      </c>
      <c r="M19" s="132">
        <v>2.7373</v>
      </c>
      <c r="N19" s="132">
        <v>2.7373</v>
      </c>
      <c r="O19" s="132">
        <v>2.7373</v>
      </c>
      <c r="P19" s="132">
        <v>2.7373</v>
      </c>
      <c r="Q19" s="132">
        <v>2.7373</v>
      </c>
      <c r="R19" s="132">
        <v>2.7373</v>
      </c>
      <c r="S19" s="132">
        <v>2.7373</v>
      </c>
      <c r="T19" s="132">
        <v>2.7373</v>
      </c>
      <c r="U19" s="132">
        <v>2.7373</v>
      </c>
      <c r="V19" s="137">
        <v>32.848</v>
      </c>
      <c r="W19" s="125">
        <f>SUM(J19:L19)</f>
        <v>8.2119</v>
      </c>
      <c r="X19" s="125">
        <f>SUM(M19:O19)</f>
        <v>8.2119</v>
      </c>
      <c r="Y19" s="126">
        <f>W19+X19</f>
        <v>16.4238</v>
      </c>
      <c r="Z19" s="125">
        <f>SUM(P19:R19)</f>
        <v>8.2119</v>
      </c>
      <c r="AA19" s="125">
        <f>SUM(S19:U19)</f>
        <v>8.2119</v>
      </c>
      <c r="AB19" s="126">
        <f>Z19+AA19</f>
        <v>16.4238</v>
      </c>
      <c r="AC19" s="86"/>
    </row>
    <row r="20" spans="1:28" ht="26.25" customHeight="1" thickBot="1">
      <c r="A20" s="76"/>
      <c r="B20" s="11"/>
      <c r="D20" s="105"/>
      <c r="E20" s="106" t="s">
        <v>51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09"/>
      <c r="X20" s="109"/>
      <c r="Y20" s="109"/>
      <c r="Z20" s="109"/>
      <c r="AA20" s="109"/>
      <c r="AB20" s="109"/>
    </row>
    <row r="21" spans="1:28" ht="27" customHeight="1">
      <c r="A21" s="76" t="s">
        <v>52</v>
      </c>
      <c r="B21" s="11" t="s">
        <v>26</v>
      </c>
      <c r="D21" s="269" t="s">
        <v>53</v>
      </c>
      <c r="E21" s="270" t="s">
        <v>27</v>
      </c>
      <c r="F21" s="271" t="s">
        <v>54</v>
      </c>
      <c r="G21" s="272">
        <v>3.407</v>
      </c>
      <c r="H21" s="272">
        <v>3.848</v>
      </c>
      <c r="I21" s="272">
        <v>3.848</v>
      </c>
      <c r="J21" s="272">
        <v>5.4292</v>
      </c>
      <c r="K21" s="272">
        <v>5.4292</v>
      </c>
      <c r="L21" s="272">
        <v>5.4292</v>
      </c>
      <c r="M21" s="272">
        <v>5.4292</v>
      </c>
      <c r="N21" s="272">
        <v>5.4292</v>
      </c>
      <c r="O21" s="272">
        <v>5.4292</v>
      </c>
      <c r="P21" s="272">
        <v>5.4292</v>
      </c>
      <c r="Q21" s="272">
        <v>5.4292</v>
      </c>
      <c r="R21" s="272">
        <v>5.4292</v>
      </c>
      <c r="S21" s="272">
        <v>5.4292</v>
      </c>
      <c r="T21" s="272">
        <v>5.4292</v>
      </c>
      <c r="U21" s="272">
        <v>5.4292</v>
      </c>
      <c r="V21" s="273">
        <v>5.4292</v>
      </c>
      <c r="W21" s="272">
        <v>5.4292</v>
      </c>
      <c r="X21" s="272">
        <v>5.4292</v>
      </c>
      <c r="Y21" s="273">
        <v>5.4292</v>
      </c>
      <c r="Z21" s="272">
        <v>5.4292</v>
      </c>
      <c r="AA21" s="272">
        <v>5.4292</v>
      </c>
      <c r="AB21" s="273">
        <v>5.4292</v>
      </c>
    </row>
    <row r="22" spans="1:28" ht="39.75" customHeight="1">
      <c r="A22" s="76" t="s">
        <v>55</v>
      </c>
      <c r="B22" s="11" t="s">
        <v>30</v>
      </c>
      <c r="D22" s="116" t="s">
        <v>56</v>
      </c>
      <c r="E22" s="117" t="s">
        <v>31</v>
      </c>
      <c r="F22" s="118" t="s">
        <v>54</v>
      </c>
      <c r="G22" s="138">
        <v>0.488</v>
      </c>
      <c r="H22" s="139">
        <v>0.498</v>
      </c>
      <c r="I22" s="138">
        <v>0.616</v>
      </c>
      <c r="J22" s="138">
        <v>0.8692</v>
      </c>
      <c r="K22" s="138">
        <v>0.8692</v>
      </c>
      <c r="L22" s="138">
        <v>0.8692</v>
      </c>
      <c r="M22" s="138">
        <v>0.8692</v>
      </c>
      <c r="N22" s="138">
        <v>0.8692</v>
      </c>
      <c r="O22" s="138">
        <v>0.8692</v>
      </c>
      <c r="P22" s="138">
        <v>0.8692</v>
      </c>
      <c r="Q22" s="138">
        <v>0.8692</v>
      </c>
      <c r="R22" s="138">
        <v>0.8692</v>
      </c>
      <c r="S22" s="138">
        <v>0.8692</v>
      </c>
      <c r="T22" s="138">
        <v>0.8692</v>
      </c>
      <c r="U22" s="138">
        <v>0.8692</v>
      </c>
      <c r="V22" s="140">
        <v>0.8692</v>
      </c>
      <c r="W22" s="138">
        <v>0.8692</v>
      </c>
      <c r="X22" s="138">
        <v>0.8692</v>
      </c>
      <c r="Y22" s="140">
        <v>0.8692</v>
      </c>
      <c r="Z22" s="138">
        <v>0.8692</v>
      </c>
      <c r="AA22" s="138">
        <v>0.8692</v>
      </c>
      <c r="AB22" s="140">
        <v>0.8692</v>
      </c>
    </row>
    <row r="23" spans="1:28" ht="24.75" customHeight="1">
      <c r="A23" s="76" t="s">
        <v>57</v>
      </c>
      <c r="B23" s="11" t="s">
        <v>33</v>
      </c>
      <c r="D23" s="116" t="s">
        <v>58</v>
      </c>
      <c r="E23" s="117" t="s">
        <v>33</v>
      </c>
      <c r="F23" s="118" t="s">
        <v>54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1"/>
      <c r="W23" s="139"/>
      <c r="X23" s="139"/>
      <c r="Y23" s="141"/>
      <c r="Z23" s="139"/>
      <c r="AA23" s="139"/>
      <c r="AB23" s="141"/>
    </row>
    <row r="24" spans="1:28" ht="33" customHeight="1">
      <c r="A24" s="76" t="s">
        <v>59</v>
      </c>
      <c r="B24" s="11" t="s">
        <v>36</v>
      </c>
      <c r="D24" s="116" t="s">
        <v>60</v>
      </c>
      <c r="E24" s="117" t="s">
        <v>36</v>
      </c>
      <c r="F24" s="118" t="s">
        <v>54</v>
      </c>
      <c r="G24" s="139">
        <v>0.488</v>
      </c>
      <c r="H24" s="139">
        <v>0.498</v>
      </c>
      <c r="I24" s="139">
        <v>0.616</v>
      </c>
      <c r="J24" s="139">
        <v>0.8692</v>
      </c>
      <c r="K24" s="139">
        <v>0.8692</v>
      </c>
      <c r="L24" s="139">
        <v>0.8692</v>
      </c>
      <c r="M24" s="139">
        <v>0.8692</v>
      </c>
      <c r="N24" s="139">
        <v>0.8692</v>
      </c>
      <c r="O24" s="139">
        <v>0.8692</v>
      </c>
      <c r="P24" s="139">
        <v>0.8692</v>
      </c>
      <c r="Q24" s="139">
        <v>0.8692</v>
      </c>
      <c r="R24" s="139">
        <v>0.8692</v>
      </c>
      <c r="S24" s="139">
        <v>0.8692</v>
      </c>
      <c r="T24" s="139">
        <v>0.8692</v>
      </c>
      <c r="U24" s="139">
        <v>0.8692</v>
      </c>
      <c r="V24" s="141">
        <v>0.8692</v>
      </c>
      <c r="W24" s="139">
        <v>0.8692</v>
      </c>
      <c r="X24" s="139">
        <v>0.8692</v>
      </c>
      <c r="Y24" s="141">
        <v>0.8692</v>
      </c>
      <c r="Z24" s="139">
        <v>0.8692</v>
      </c>
      <c r="AA24" s="139">
        <v>0.8692</v>
      </c>
      <c r="AB24" s="141">
        <v>0.8692</v>
      </c>
    </row>
    <row r="25" spans="1:28" ht="30.75" customHeight="1">
      <c r="A25" s="76" t="s">
        <v>61</v>
      </c>
      <c r="B25" s="11" t="s">
        <v>39</v>
      </c>
      <c r="D25" s="116" t="s">
        <v>62</v>
      </c>
      <c r="E25" s="117" t="s">
        <v>40</v>
      </c>
      <c r="F25" s="127" t="s">
        <v>41</v>
      </c>
      <c r="G25" s="142">
        <v>16.01</v>
      </c>
      <c r="H25" s="142">
        <f>IF(H21=0,0,H22/H21*100)</f>
        <v>12.941787941787942</v>
      </c>
      <c r="I25" s="142">
        <f>IF(I21=0,0,I22/I21*100)</f>
        <v>16.008316008316008</v>
      </c>
      <c r="J25" s="142">
        <f>IF(J21=0,0,J22/J21*100)</f>
        <v>16.009725189714874</v>
      </c>
      <c r="K25" s="142">
        <f aca="true" t="shared" si="2" ref="K25:U25">IF(K21=0,0,K22/K21*100)</f>
        <v>16.009725189714874</v>
      </c>
      <c r="L25" s="142">
        <f t="shared" si="2"/>
        <v>16.009725189714874</v>
      </c>
      <c r="M25" s="142">
        <f t="shared" si="2"/>
        <v>16.009725189714874</v>
      </c>
      <c r="N25" s="142">
        <f t="shared" si="2"/>
        <v>16.009725189714874</v>
      </c>
      <c r="O25" s="142">
        <f t="shared" si="2"/>
        <v>16.009725189714874</v>
      </c>
      <c r="P25" s="142">
        <f t="shared" si="2"/>
        <v>16.009725189714874</v>
      </c>
      <c r="Q25" s="142">
        <f t="shared" si="2"/>
        <v>16.009725189714874</v>
      </c>
      <c r="R25" s="142">
        <f t="shared" si="2"/>
        <v>16.009725189714874</v>
      </c>
      <c r="S25" s="142">
        <f t="shared" si="2"/>
        <v>16.009725189714874</v>
      </c>
      <c r="T25" s="142">
        <f t="shared" si="2"/>
        <v>16.009725189714874</v>
      </c>
      <c r="U25" s="142">
        <f t="shared" si="2"/>
        <v>16.009725189714874</v>
      </c>
      <c r="V25" s="268">
        <f aca="true" t="shared" si="3" ref="V25:AB25">IF(V21=0,0,V22/V21*100)</f>
        <v>16.009725189714874</v>
      </c>
      <c r="W25" s="142">
        <f t="shared" si="3"/>
        <v>16.009725189714874</v>
      </c>
      <c r="X25" s="142">
        <f t="shared" si="3"/>
        <v>16.009725189714874</v>
      </c>
      <c r="Y25" s="268">
        <f>IF(Y21=0,0,Y22/Y21*100)</f>
        <v>16.009725189714874</v>
      </c>
      <c r="Z25" s="142">
        <f>IF(Z21=0,0,Z22/Z21*100)</f>
        <v>16.009725189714874</v>
      </c>
      <c r="AA25" s="142">
        <f>IF(AA21=0,0,AA22/AA21*100)</f>
        <v>16.009725189714874</v>
      </c>
      <c r="AB25" s="268">
        <f>IF(AB21=0,0,AB22/AB21*100)</f>
        <v>16.009725189714874</v>
      </c>
    </row>
    <row r="26" spans="1:28" ht="34.5" customHeight="1">
      <c r="A26" s="76" t="s">
        <v>63</v>
      </c>
      <c r="B26" s="11" t="s">
        <v>43</v>
      </c>
      <c r="D26" s="116" t="s">
        <v>64</v>
      </c>
      <c r="E26" s="117" t="s">
        <v>65</v>
      </c>
      <c r="F26" s="118" t="s">
        <v>54</v>
      </c>
      <c r="G26" s="139">
        <v>2.862</v>
      </c>
      <c r="H26" s="139">
        <v>3.35</v>
      </c>
      <c r="I26" s="139">
        <v>3.232</v>
      </c>
      <c r="J26" s="138">
        <v>4.56</v>
      </c>
      <c r="K26" s="138">
        <v>4.56</v>
      </c>
      <c r="L26" s="138">
        <v>4.56</v>
      </c>
      <c r="M26" s="138">
        <v>4.56</v>
      </c>
      <c r="N26" s="138">
        <v>4.56</v>
      </c>
      <c r="O26" s="138">
        <v>4.56</v>
      </c>
      <c r="P26" s="138">
        <v>4.56</v>
      </c>
      <c r="Q26" s="138">
        <v>4.56</v>
      </c>
      <c r="R26" s="138">
        <v>4.56</v>
      </c>
      <c r="S26" s="138">
        <v>4.56</v>
      </c>
      <c r="T26" s="138">
        <v>4.56</v>
      </c>
      <c r="U26" s="138">
        <v>4.56</v>
      </c>
      <c r="V26" s="140">
        <v>4.56</v>
      </c>
      <c r="W26" s="138">
        <v>4.56</v>
      </c>
      <c r="X26" s="138">
        <v>4.56</v>
      </c>
      <c r="Y26" s="140">
        <v>4.56</v>
      </c>
      <c r="Z26" s="138">
        <v>4.56</v>
      </c>
      <c r="AA26" s="138">
        <v>4.56</v>
      </c>
      <c r="AB26" s="140">
        <v>4.56</v>
      </c>
    </row>
    <row r="27" spans="1:28" ht="27.75" customHeight="1">
      <c r="A27" s="76" t="s">
        <v>66</v>
      </c>
      <c r="B27" s="11" t="s">
        <v>46</v>
      </c>
      <c r="D27" s="116" t="s">
        <v>67</v>
      </c>
      <c r="E27" s="117" t="s">
        <v>46</v>
      </c>
      <c r="F27" s="118" t="s">
        <v>54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1">
        <f>SUM(J27:U27)/12</f>
        <v>0</v>
      </c>
      <c r="W27" s="139"/>
      <c r="X27" s="139"/>
      <c r="Y27" s="141">
        <f>SUM(M27:X27)/12</f>
        <v>0</v>
      </c>
      <c r="Z27" s="139"/>
      <c r="AA27" s="139"/>
      <c r="AB27" s="141">
        <f>SUM(P27:AA27)/12</f>
        <v>0</v>
      </c>
    </row>
    <row r="28" spans="1:28" ht="33" customHeight="1">
      <c r="A28" s="76" t="s">
        <v>68</v>
      </c>
      <c r="B28" s="11" t="s">
        <v>49</v>
      </c>
      <c r="D28" s="116" t="s">
        <v>69</v>
      </c>
      <c r="E28" s="117" t="s">
        <v>49</v>
      </c>
      <c r="F28" s="118" t="s">
        <v>54</v>
      </c>
      <c r="G28" s="139">
        <v>2.862</v>
      </c>
      <c r="H28" s="139">
        <v>3.35</v>
      </c>
      <c r="I28" s="139">
        <v>3.232</v>
      </c>
      <c r="J28" s="138">
        <v>4.56</v>
      </c>
      <c r="K28" s="138">
        <v>4.56</v>
      </c>
      <c r="L28" s="138">
        <v>4.56</v>
      </c>
      <c r="M28" s="138">
        <v>4.56</v>
      </c>
      <c r="N28" s="138">
        <v>4.56</v>
      </c>
      <c r="O28" s="138">
        <v>4.56</v>
      </c>
      <c r="P28" s="138">
        <v>4.56</v>
      </c>
      <c r="Q28" s="138">
        <v>4.56</v>
      </c>
      <c r="R28" s="138">
        <v>4.56</v>
      </c>
      <c r="S28" s="138">
        <v>4.56</v>
      </c>
      <c r="T28" s="138">
        <v>4.56</v>
      </c>
      <c r="U28" s="138">
        <v>4.56</v>
      </c>
      <c r="V28" s="140">
        <v>4.56</v>
      </c>
      <c r="W28" s="138">
        <v>4.56</v>
      </c>
      <c r="X28" s="138">
        <v>4.56</v>
      </c>
      <c r="Y28" s="140">
        <v>4.56</v>
      </c>
      <c r="Z28" s="138">
        <v>4.56</v>
      </c>
      <c r="AA28" s="138">
        <v>4.56</v>
      </c>
      <c r="AB28" s="140">
        <v>4.56</v>
      </c>
    </row>
    <row r="29" spans="1:28" ht="23.25" customHeight="1">
      <c r="A29" s="76" t="s">
        <v>70</v>
      </c>
      <c r="B29" s="11" t="s">
        <v>71</v>
      </c>
      <c r="D29" s="116" t="s">
        <v>72</v>
      </c>
      <c r="E29" s="117" t="s">
        <v>73</v>
      </c>
      <c r="F29" s="127" t="s">
        <v>54</v>
      </c>
      <c r="G29" s="138">
        <v>3.41</v>
      </c>
      <c r="H29" s="138">
        <v>3.41</v>
      </c>
      <c r="I29" s="138">
        <v>3.419</v>
      </c>
      <c r="J29" s="138">
        <v>4.56</v>
      </c>
      <c r="K29" s="138">
        <v>4.56</v>
      </c>
      <c r="L29" s="138">
        <v>4.56</v>
      </c>
      <c r="M29" s="138">
        <v>4.56</v>
      </c>
      <c r="N29" s="138">
        <v>4.56</v>
      </c>
      <c r="O29" s="138">
        <v>4.56</v>
      </c>
      <c r="P29" s="138">
        <v>4.56</v>
      </c>
      <c r="Q29" s="138">
        <v>4.56</v>
      </c>
      <c r="R29" s="138">
        <v>4.56</v>
      </c>
      <c r="S29" s="138">
        <v>4.56</v>
      </c>
      <c r="T29" s="138">
        <v>4.56</v>
      </c>
      <c r="U29" s="138">
        <v>4.56</v>
      </c>
      <c r="V29" s="140">
        <v>4.56</v>
      </c>
      <c r="W29" s="138">
        <v>4.56</v>
      </c>
      <c r="X29" s="138">
        <v>4.56</v>
      </c>
      <c r="Y29" s="140">
        <v>4.56</v>
      </c>
      <c r="Z29" s="138">
        <v>4.56</v>
      </c>
      <c r="AA29" s="138">
        <v>4.56</v>
      </c>
      <c r="AB29" s="140">
        <v>4.56</v>
      </c>
    </row>
    <row r="30" spans="1:28" ht="21.75" customHeight="1">
      <c r="A30" s="76" t="s">
        <v>74</v>
      </c>
      <c r="B30" s="11" t="s">
        <v>33</v>
      </c>
      <c r="D30" s="133" t="s">
        <v>75</v>
      </c>
      <c r="E30" s="134" t="s">
        <v>33</v>
      </c>
      <c r="F30" s="143" t="s">
        <v>54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1">
        <f>SUM(J30:U30)/12</f>
        <v>0</v>
      </c>
      <c r="W30" s="139"/>
      <c r="X30" s="139"/>
      <c r="Y30" s="141">
        <f>SUM(M30:X30)/12</f>
        <v>0</v>
      </c>
      <c r="Z30" s="139"/>
      <c r="AA30" s="139"/>
      <c r="AB30" s="141">
        <f>SUM(P30:AA30)/12</f>
        <v>0</v>
      </c>
    </row>
    <row r="31" spans="1:28" ht="45.75" customHeight="1">
      <c r="A31" s="76" t="s">
        <v>76</v>
      </c>
      <c r="B31" s="11" t="s">
        <v>77</v>
      </c>
      <c r="D31" s="133" t="s">
        <v>78</v>
      </c>
      <c r="E31" s="134" t="s">
        <v>77</v>
      </c>
      <c r="F31" s="143" t="s">
        <v>54</v>
      </c>
      <c r="G31" s="138">
        <v>2.862</v>
      </c>
      <c r="H31" s="138">
        <v>3.35</v>
      </c>
      <c r="I31" s="138">
        <v>3.232</v>
      </c>
      <c r="J31" s="138">
        <v>4.56</v>
      </c>
      <c r="K31" s="138">
        <v>4.56</v>
      </c>
      <c r="L31" s="138">
        <v>4.56</v>
      </c>
      <c r="M31" s="138">
        <v>4.56</v>
      </c>
      <c r="N31" s="138">
        <v>4.56</v>
      </c>
      <c r="O31" s="138">
        <v>4.56</v>
      </c>
      <c r="P31" s="138">
        <v>4.56</v>
      </c>
      <c r="Q31" s="138">
        <v>4.56</v>
      </c>
      <c r="R31" s="138">
        <v>4.56</v>
      </c>
      <c r="S31" s="138">
        <v>4.56</v>
      </c>
      <c r="T31" s="138">
        <v>4.56</v>
      </c>
      <c r="U31" s="138">
        <v>4.56</v>
      </c>
      <c r="V31" s="140">
        <v>4.56</v>
      </c>
      <c r="W31" s="138">
        <v>4.56</v>
      </c>
      <c r="X31" s="138">
        <v>4.56</v>
      </c>
      <c r="Y31" s="140">
        <v>4.56</v>
      </c>
      <c r="Z31" s="138">
        <v>4.56</v>
      </c>
      <c r="AA31" s="138">
        <v>4.56</v>
      </c>
      <c r="AB31" s="140">
        <v>4.56</v>
      </c>
    </row>
    <row r="32" spans="1:28" ht="22.5" customHeight="1">
      <c r="A32" s="76" t="s">
        <v>79</v>
      </c>
      <c r="B32" s="11" t="s">
        <v>80</v>
      </c>
      <c r="D32" s="133" t="s">
        <v>81</v>
      </c>
      <c r="E32" s="134" t="s">
        <v>82</v>
      </c>
      <c r="F32" s="143" t="s">
        <v>83</v>
      </c>
      <c r="G32" s="138">
        <v>10.032</v>
      </c>
      <c r="H32" s="138">
        <v>10.342</v>
      </c>
      <c r="I32" s="138">
        <v>10.342</v>
      </c>
      <c r="J32" s="138">
        <v>12.449</v>
      </c>
      <c r="K32" s="138">
        <v>12.449</v>
      </c>
      <c r="L32" s="138">
        <v>12.449</v>
      </c>
      <c r="M32" s="138">
        <v>12.449</v>
      </c>
      <c r="N32" s="138">
        <v>12.449</v>
      </c>
      <c r="O32" s="138">
        <v>12.449</v>
      </c>
      <c r="P32" s="138">
        <v>12.449</v>
      </c>
      <c r="Q32" s="138">
        <v>12.449</v>
      </c>
      <c r="R32" s="138">
        <v>12.449</v>
      </c>
      <c r="S32" s="138">
        <v>12.449</v>
      </c>
      <c r="T32" s="138">
        <v>12.449</v>
      </c>
      <c r="U32" s="138">
        <v>12.449</v>
      </c>
      <c r="V32" s="140">
        <v>12.449</v>
      </c>
      <c r="W32" s="138">
        <v>12.449</v>
      </c>
      <c r="X32" s="138">
        <v>12.449</v>
      </c>
      <c r="Y32" s="140">
        <v>12.449</v>
      </c>
      <c r="Z32" s="138">
        <v>12.449</v>
      </c>
      <c r="AA32" s="138">
        <v>12.449</v>
      </c>
      <c r="AB32" s="140">
        <v>12.449</v>
      </c>
    </row>
    <row r="33" spans="1:28" ht="32.25" customHeight="1">
      <c r="A33" s="76" t="s">
        <v>84</v>
      </c>
      <c r="B33" s="11" t="s">
        <v>33</v>
      </c>
      <c r="D33" s="116" t="s">
        <v>85</v>
      </c>
      <c r="E33" s="117" t="s">
        <v>33</v>
      </c>
      <c r="F33" s="127" t="s">
        <v>83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1">
        <f>SUM(J33:U33)/12</f>
        <v>0</v>
      </c>
      <c r="W33" s="139"/>
      <c r="X33" s="139"/>
      <c r="Y33" s="141">
        <f>SUM(M33:X33)/12</f>
        <v>0</v>
      </c>
      <c r="Z33" s="139"/>
      <c r="AA33" s="139"/>
      <c r="AB33" s="141">
        <f>SUM(P33:AA33)/12</f>
        <v>0</v>
      </c>
    </row>
    <row r="34" spans="1:28" ht="35.25" customHeight="1" thickBot="1">
      <c r="A34" s="76" t="s">
        <v>86</v>
      </c>
      <c r="B34" s="11" t="s">
        <v>77</v>
      </c>
      <c r="D34" s="144" t="s">
        <v>87</v>
      </c>
      <c r="E34" s="145" t="s">
        <v>77</v>
      </c>
      <c r="F34" s="146" t="s">
        <v>83</v>
      </c>
      <c r="G34" s="267">
        <v>10.032</v>
      </c>
      <c r="H34" s="267">
        <v>10.342</v>
      </c>
      <c r="I34" s="267">
        <v>10.342</v>
      </c>
      <c r="J34" s="267">
        <v>12.449</v>
      </c>
      <c r="K34" s="267">
        <v>12.449</v>
      </c>
      <c r="L34" s="267">
        <v>12.449</v>
      </c>
      <c r="M34" s="267">
        <v>12.449</v>
      </c>
      <c r="N34" s="267">
        <v>12.449</v>
      </c>
      <c r="O34" s="267">
        <v>12.449</v>
      </c>
      <c r="P34" s="267">
        <v>12.449</v>
      </c>
      <c r="Q34" s="267">
        <v>12.449</v>
      </c>
      <c r="R34" s="267">
        <v>12.449</v>
      </c>
      <c r="S34" s="267">
        <v>12.449</v>
      </c>
      <c r="T34" s="267">
        <v>12.449</v>
      </c>
      <c r="U34" s="267">
        <v>12.449</v>
      </c>
      <c r="V34" s="147">
        <v>12.449</v>
      </c>
      <c r="W34" s="267">
        <v>12.449</v>
      </c>
      <c r="X34" s="267">
        <v>12.449</v>
      </c>
      <c r="Y34" s="147">
        <v>12.449</v>
      </c>
      <c r="Z34" s="267">
        <v>12.449</v>
      </c>
      <c r="AA34" s="267">
        <v>12.449</v>
      </c>
      <c r="AB34" s="147">
        <v>12.449</v>
      </c>
    </row>
    <row r="35" spans="1:28" ht="15.75">
      <c r="A35" s="76"/>
      <c r="B35" s="11"/>
      <c r="D35" s="93"/>
      <c r="E35" s="148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48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21" t="s">
        <v>88</v>
      </c>
      <c r="E37" s="321"/>
      <c r="F37" s="321"/>
      <c r="G37" s="321"/>
      <c r="H37" s="149"/>
      <c r="I37" s="149"/>
      <c r="J37" s="149"/>
      <c r="K37" s="94"/>
      <c r="L37" s="94"/>
      <c r="M37" s="322"/>
      <c r="N37" s="322"/>
      <c r="O37" s="322"/>
      <c r="P37" s="94" t="s">
        <v>242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49"/>
      <c r="E38" s="149"/>
      <c r="F38" s="149"/>
      <c r="G38" s="149"/>
      <c r="H38" s="149"/>
      <c r="I38" s="149"/>
      <c r="J38" s="149"/>
      <c r="K38" s="94"/>
      <c r="L38" s="94"/>
      <c r="M38" s="150"/>
      <c r="N38" s="150"/>
      <c r="O38" s="150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21" t="s">
        <v>89</v>
      </c>
      <c r="E39" s="321"/>
      <c r="F39" s="321"/>
      <c r="G39" s="321"/>
      <c r="H39" s="321"/>
      <c r="I39" s="321"/>
      <c r="J39" s="321"/>
      <c r="K39" s="321"/>
      <c r="L39" s="94"/>
      <c r="M39" s="323"/>
      <c r="N39" s="323"/>
      <c r="O39" s="323"/>
      <c r="P39" s="94" t="s">
        <v>229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20"/>
      <c r="E43" s="320"/>
      <c r="F43" s="320"/>
      <c r="G43" s="320"/>
      <c r="H43" s="88"/>
      <c r="I43" s="88"/>
      <c r="J43" s="88"/>
    </row>
    <row r="44" ht="14.25">
      <c r="E44" s="21"/>
    </row>
  </sheetData>
  <sheetProtection/>
  <mergeCells count="5">
    <mergeCell ref="D43:G43"/>
    <mergeCell ref="D37:G37"/>
    <mergeCell ref="M37:O37"/>
    <mergeCell ref="D39:K39"/>
    <mergeCell ref="M39:O39"/>
  </mergeCells>
  <dataValidations count="1">
    <dataValidation type="decimal" allowBlank="1" showInputMessage="1" showErrorMessage="1" sqref="G12:AB16 W17:AB17 J18:U18 G18:I19 V18:AB19 J26:AB26 G21:AB25 G27:AB34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43">
      <selection activeCell="P49" sqref="P49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9.125" style="5" customWidth="1"/>
    <col min="10" max="10" width="8.375" style="5" customWidth="1"/>
    <col min="11" max="11" width="8.625" style="5" customWidth="1"/>
    <col min="12" max="12" width="8.125" style="5" customWidth="1"/>
    <col min="13" max="14" width="8.625" style="5" customWidth="1"/>
    <col min="15" max="15" width="8.875" style="5" customWidth="1"/>
    <col min="16" max="16" width="10.375" style="5" customWidth="1"/>
    <col min="17" max="16384" width="9.125" style="5" customWidth="1"/>
  </cols>
  <sheetData>
    <row r="1" spans="1:17" ht="15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 t="s">
        <v>199</v>
      </c>
      <c r="Q1" s="214"/>
    </row>
    <row r="2" spans="1:17" ht="11.25" customHeight="1">
      <c r="A2" s="214"/>
      <c r="B2" s="214"/>
      <c r="C2" s="214"/>
      <c r="D2" s="216" t="s">
        <v>143</v>
      </c>
      <c r="E2" s="216"/>
      <c r="F2" s="216"/>
      <c r="G2" s="216"/>
      <c r="H2" s="216"/>
      <c r="I2" s="216"/>
      <c r="J2" s="216"/>
      <c r="K2" s="214"/>
      <c r="L2" s="214"/>
      <c r="M2" s="214"/>
      <c r="N2" s="214"/>
      <c r="O2" s="214"/>
      <c r="P2" s="214"/>
      <c r="Q2" s="214"/>
    </row>
    <row r="3" spans="1:17" ht="11.25" customHeight="1">
      <c r="A3" s="214"/>
      <c r="B3" s="214"/>
      <c r="C3" s="214"/>
      <c r="D3" s="216" t="s">
        <v>144</v>
      </c>
      <c r="E3" s="216"/>
      <c r="F3" s="216"/>
      <c r="G3" s="216"/>
      <c r="H3" s="216"/>
      <c r="I3" s="216"/>
      <c r="J3" s="216"/>
      <c r="K3" s="214"/>
      <c r="L3" s="214"/>
      <c r="M3" s="216"/>
      <c r="N3" s="214"/>
      <c r="O3" s="214"/>
      <c r="P3" s="214"/>
      <c r="Q3" s="214"/>
    </row>
    <row r="4" spans="1:17" ht="12" customHeight="1">
      <c r="A4" s="214"/>
      <c r="B4" s="214"/>
      <c r="C4" s="214"/>
      <c r="D4" s="216" t="s">
        <v>391</v>
      </c>
      <c r="E4" s="216"/>
      <c r="F4" s="216"/>
      <c r="G4" s="216"/>
      <c r="H4" s="216"/>
      <c r="I4" s="216"/>
      <c r="J4" s="216"/>
      <c r="K4" s="214"/>
      <c r="L4" s="214"/>
      <c r="M4" s="214"/>
      <c r="N4" s="214"/>
      <c r="O4" s="214"/>
      <c r="P4" s="215"/>
      <c r="Q4" s="214"/>
    </row>
    <row r="5" spans="1:17" ht="11.25" customHeight="1">
      <c r="A5" s="214"/>
      <c r="B5" s="214"/>
      <c r="C5" s="214"/>
      <c r="D5" s="216"/>
      <c r="E5" s="216"/>
      <c r="F5" s="216"/>
      <c r="G5" s="216"/>
      <c r="H5" s="216"/>
      <c r="I5" s="216"/>
      <c r="J5" s="216"/>
      <c r="K5" s="214"/>
      <c r="L5" s="214"/>
      <c r="M5" s="214"/>
      <c r="N5" s="214"/>
      <c r="O5" s="214"/>
      <c r="P5" s="214"/>
      <c r="Q5" s="214"/>
    </row>
    <row r="6" spans="1:17" ht="16.5" thickBo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ht="15" customHeight="1">
      <c r="A7" s="329" t="s">
        <v>145</v>
      </c>
      <c r="B7" s="331" t="s">
        <v>122</v>
      </c>
      <c r="C7" s="332"/>
      <c r="D7" s="332"/>
      <c r="E7" s="333"/>
      <c r="F7" s="342" t="s">
        <v>146</v>
      </c>
      <c r="G7" s="344" t="s">
        <v>393</v>
      </c>
      <c r="H7" s="345"/>
      <c r="I7" s="345"/>
      <c r="J7" s="345"/>
      <c r="K7" s="346"/>
      <c r="L7" s="344" t="s">
        <v>344</v>
      </c>
      <c r="M7" s="345"/>
      <c r="N7" s="345"/>
      <c r="O7" s="345"/>
      <c r="P7" s="346"/>
      <c r="Q7" s="214"/>
    </row>
    <row r="8" spans="1:17" ht="15" customHeight="1" thickBot="1">
      <c r="A8" s="330"/>
      <c r="B8" s="334"/>
      <c r="C8" s="335"/>
      <c r="D8" s="335"/>
      <c r="E8" s="336"/>
      <c r="F8" s="343"/>
      <c r="G8" s="217" t="s">
        <v>124</v>
      </c>
      <c r="H8" s="218" t="s">
        <v>125</v>
      </c>
      <c r="I8" s="218" t="s">
        <v>126</v>
      </c>
      <c r="J8" s="218" t="s">
        <v>127</v>
      </c>
      <c r="K8" s="219" t="s">
        <v>147</v>
      </c>
      <c r="L8" s="217" t="s">
        <v>124</v>
      </c>
      <c r="M8" s="218" t="s">
        <v>125</v>
      </c>
      <c r="N8" s="218" t="s">
        <v>126</v>
      </c>
      <c r="O8" s="218" t="s">
        <v>127</v>
      </c>
      <c r="P8" s="219" t="s">
        <v>147</v>
      </c>
      <c r="Q8" s="214"/>
    </row>
    <row r="9" spans="1:17" ht="16.5" thickBot="1">
      <c r="A9" s="220">
        <v>1</v>
      </c>
      <c r="B9" s="324">
        <v>2</v>
      </c>
      <c r="C9" s="325"/>
      <c r="D9" s="325"/>
      <c r="E9" s="326"/>
      <c r="F9" s="221">
        <v>3</v>
      </c>
      <c r="G9" s="222">
        <v>4</v>
      </c>
      <c r="H9" s="223">
        <v>5</v>
      </c>
      <c r="I9" s="223">
        <v>6</v>
      </c>
      <c r="J9" s="223">
        <v>7</v>
      </c>
      <c r="K9" s="221">
        <v>8</v>
      </c>
      <c r="L9" s="222">
        <v>14</v>
      </c>
      <c r="M9" s="223">
        <v>15</v>
      </c>
      <c r="N9" s="223">
        <v>16</v>
      </c>
      <c r="O9" s="223">
        <v>17</v>
      </c>
      <c r="P9" s="221">
        <v>18</v>
      </c>
      <c r="Q9" s="214"/>
    </row>
    <row r="10" spans="1:17" ht="44.25" customHeight="1">
      <c r="A10" s="276">
        <v>1</v>
      </c>
      <c r="B10" s="240"/>
      <c r="C10" s="327" t="s">
        <v>148</v>
      </c>
      <c r="D10" s="327"/>
      <c r="E10" s="241"/>
      <c r="F10" s="278" t="s">
        <v>149</v>
      </c>
      <c r="G10" s="224">
        <v>0</v>
      </c>
      <c r="H10" s="225"/>
      <c r="I10" s="225"/>
      <c r="J10" s="225"/>
      <c r="K10" s="226"/>
      <c r="L10" s="224">
        <v>0</v>
      </c>
      <c r="M10" s="225"/>
      <c r="N10" s="225">
        <v>2.413</v>
      </c>
      <c r="O10" s="225">
        <v>3.8274</v>
      </c>
      <c r="P10" s="226">
        <v>6.2404</v>
      </c>
      <c r="Q10" s="214"/>
    </row>
    <row r="11" spans="1:17" ht="44.25" customHeight="1">
      <c r="A11" s="242" t="s">
        <v>150</v>
      </c>
      <c r="B11" s="243"/>
      <c r="C11" s="328" t="s">
        <v>151</v>
      </c>
      <c r="D11" s="328"/>
      <c r="E11" s="244"/>
      <c r="F11" s="237" t="s">
        <v>149</v>
      </c>
      <c r="G11" s="227">
        <v>0</v>
      </c>
      <c r="H11" s="228"/>
      <c r="I11" s="228">
        <v>0.251</v>
      </c>
      <c r="J11" s="228">
        <v>0</v>
      </c>
      <c r="K11" s="226">
        <v>0</v>
      </c>
      <c r="L11" s="227">
        <v>0</v>
      </c>
      <c r="M11" s="228"/>
      <c r="N11" s="228">
        <v>0.297</v>
      </c>
      <c r="O11" s="228">
        <v>0</v>
      </c>
      <c r="P11" s="226">
        <v>0</v>
      </c>
      <c r="Q11" s="214"/>
    </row>
    <row r="12" spans="1:17" ht="44.25" customHeight="1">
      <c r="A12" s="242" t="s">
        <v>152</v>
      </c>
      <c r="B12" s="243"/>
      <c r="C12" s="328" t="s">
        <v>153</v>
      </c>
      <c r="D12" s="328"/>
      <c r="E12" s="244"/>
      <c r="F12" s="237" t="s">
        <v>154</v>
      </c>
      <c r="G12" s="227">
        <v>0</v>
      </c>
      <c r="H12" s="228"/>
      <c r="I12" s="228">
        <v>0</v>
      </c>
      <c r="J12" s="228">
        <v>0</v>
      </c>
      <c r="K12" s="229">
        <v>0</v>
      </c>
      <c r="L12" s="227">
        <v>0</v>
      </c>
      <c r="M12" s="228"/>
      <c r="N12" s="228">
        <v>0</v>
      </c>
      <c r="O12" s="228">
        <v>0</v>
      </c>
      <c r="P12" s="229">
        <v>0</v>
      </c>
      <c r="Q12" s="214"/>
    </row>
    <row r="13" spans="1:17" ht="44.25" customHeight="1">
      <c r="A13" s="242" t="s">
        <v>155</v>
      </c>
      <c r="B13" s="243"/>
      <c r="C13" s="328" t="s">
        <v>156</v>
      </c>
      <c r="D13" s="328"/>
      <c r="E13" s="244"/>
      <c r="F13" s="237" t="s">
        <v>83</v>
      </c>
      <c r="G13" s="227">
        <v>0</v>
      </c>
      <c r="H13" s="228"/>
      <c r="I13" s="228">
        <v>19.96</v>
      </c>
      <c r="J13" s="228">
        <v>0</v>
      </c>
      <c r="K13" s="229">
        <v>0</v>
      </c>
      <c r="L13" s="227">
        <v>0</v>
      </c>
      <c r="M13" s="228"/>
      <c r="N13" s="228">
        <v>22.48</v>
      </c>
      <c r="O13" s="228">
        <v>0</v>
      </c>
      <c r="P13" s="229">
        <v>0</v>
      </c>
      <c r="Q13" s="214"/>
    </row>
    <row r="14" spans="1:17" ht="44.25" customHeight="1">
      <c r="A14" s="242" t="s">
        <v>157</v>
      </c>
      <c r="B14" s="243"/>
      <c r="C14" s="328" t="s">
        <v>158</v>
      </c>
      <c r="D14" s="328"/>
      <c r="E14" s="244"/>
      <c r="F14" s="237" t="s">
        <v>159</v>
      </c>
      <c r="G14" s="227">
        <v>0</v>
      </c>
      <c r="H14" s="228"/>
      <c r="I14" s="228">
        <v>0</v>
      </c>
      <c r="J14" s="228">
        <v>0</v>
      </c>
      <c r="K14" s="229">
        <v>0</v>
      </c>
      <c r="L14" s="227">
        <v>0</v>
      </c>
      <c r="M14" s="228"/>
      <c r="N14" s="228">
        <v>0</v>
      </c>
      <c r="O14" s="228">
        <v>0</v>
      </c>
      <c r="P14" s="229">
        <v>0</v>
      </c>
      <c r="Q14" s="214"/>
    </row>
    <row r="15" spans="1:17" ht="44.25" customHeight="1">
      <c r="A15" s="242" t="s">
        <v>160</v>
      </c>
      <c r="B15" s="243"/>
      <c r="C15" s="328" t="s">
        <v>161</v>
      </c>
      <c r="D15" s="328"/>
      <c r="E15" s="244"/>
      <c r="F15" s="237" t="s">
        <v>149</v>
      </c>
      <c r="G15" s="227">
        <v>0</v>
      </c>
      <c r="H15" s="228"/>
      <c r="I15" s="228">
        <v>0</v>
      </c>
      <c r="J15" s="228">
        <v>0</v>
      </c>
      <c r="K15" s="229">
        <v>0</v>
      </c>
      <c r="L15" s="227">
        <v>0</v>
      </c>
      <c r="M15" s="228"/>
      <c r="N15" s="228">
        <v>0</v>
      </c>
      <c r="O15" s="228">
        <v>0</v>
      </c>
      <c r="P15" s="229">
        <v>0</v>
      </c>
      <c r="Q15" s="214"/>
    </row>
    <row r="16" spans="1:17" ht="44.25" customHeight="1">
      <c r="A16" s="242" t="s">
        <v>152</v>
      </c>
      <c r="B16" s="243"/>
      <c r="C16" s="328" t="s">
        <v>153</v>
      </c>
      <c r="D16" s="328"/>
      <c r="E16" s="244"/>
      <c r="F16" s="238" t="s">
        <v>162</v>
      </c>
      <c r="G16" s="227">
        <v>0</v>
      </c>
      <c r="H16" s="228"/>
      <c r="I16" s="228">
        <v>0</v>
      </c>
      <c r="J16" s="228">
        <v>0</v>
      </c>
      <c r="K16" s="229">
        <v>0</v>
      </c>
      <c r="L16" s="227">
        <v>0</v>
      </c>
      <c r="M16" s="228"/>
      <c r="N16" s="228">
        <v>0</v>
      </c>
      <c r="O16" s="228">
        <v>0</v>
      </c>
      <c r="P16" s="229">
        <v>0</v>
      </c>
      <c r="Q16" s="214"/>
    </row>
    <row r="17" spans="1:17" ht="44.25" customHeight="1">
      <c r="A17" s="242" t="s">
        <v>155</v>
      </c>
      <c r="B17" s="243"/>
      <c r="C17" s="328" t="s">
        <v>163</v>
      </c>
      <c r="D17" s="328"/>
      <c r="E17" s="244"/>
      <c r="F17" s="237" t="s">
        <v>164</v>
      </c>
      <c r="G17" s="227">
        <v>0</v>
      </c>
      <c r="H17" s="228"/>
      <c r="I17" s="228">
        <v>0</v>
      </c>
      <c r="J17" s="228">
        <v>0</v>
      </c>
      <c r="K17" s="229">
        <v>0</v>
      </c>
      <c r="L17" s="227">
        <v>0</v>
      </c>
      <c r="M17" s="228"/>
      <c r="N17" s="228">
        <v>0</v>
      </c>
      <c r="O17" s="228">
        <v>0</v>
      </c>
      <c r="P17" s="229">
        <v>0</v>
      </c>
      <c r="Q17" s="214"/>
    </row>
    <row r="18" spans="1:17" ht="44.25" customHeight="1">
      <c r="A18" s="242" t="s">
        <v>165</v>
      </c>
      <c r="B18" s="243"/>
      <c r="C18" s="328" t="s">
        <v>166</v>
      </c>
      <c r="D18" s="328"/>
      <c r="E18" s="244"/>
      <c r="F18" s="237" t="s">
        <v>149</v>
      </c>
      <c r="G18" s="227">
        <v>0</v>
      </c>
      <c r="H18" s="228"/>
      <c r="I18" s="228">
        <v>0</v>
      </c>
      <c r="J18" s="228">
        <v>0</v>
      </c>
      <c r="K18" s="229">
        <v>0</v>
      </c>
      <c r="L18" s="227">
        <v>0</v>
      </c>
      <c r="M18" s="228"/>
      <c r="N18" s="228">
        <v>0</v>
      </c>
      <c r="O18" s="228">
        <v>0</v>
      </c>
      <c r="P18" s="229">
        <v>0</v>
      </c>
      <c r="Q18" s="214"/>
    </row>
    <row r="19" spans="1:17" ht="44.25" customHeight="1">
      <c r="A19" s="242" t="s">
        <v>152</v>
      </c>
      <c r="B19" s="243"/>
      <c r="C19" s="328" t="s">
        <v>153</v>
      </c>
      <c r="D19" s="328"/>
      <c r="E19" s="244"/>
      <c r="F19" s="238" t="s">
        <v>162</v>
      </c>
      <c r="G19" s="227">
        <v>0</v>
      </c>
      <c r="H19" s="228"/>
      <c r="I19" s="228">
        <v>0</v>
      </c>
      <c r="J19" s="228">
        <v>0</v>
      </c>
      <c r="K19" s="229">
        <v>0</v>
      </c>
      <c r="L19" s="227">
        <v>0</v>
      </c>
      <c r="M19" s="228"/>
      <c r="N19" s="228">
        <v>0</v>
      </c>
      <c r="O19" s="228">
        <v>0</v>
      </c>
      <c r="P19" s="229">
        <v>0</v>
      </c>
      <c r="Q19" s="214"/>
    </row>
    <row r="20" spans="1:17" ht="44.25" customHeight="1">
      <c r="A20" s="242" t="s">
        <v>155</v>
      </c>
      <c r="B20" s="243"/>
      <c r="C20" s="328" t="s">
        <v>163</v>
      </c>
      <c r="D20" s="328"/>
      <c r="E20" s="244"/>
      <c r="F20" s="237" t="s">
        <v>164</v>
      </c>
      <c r="G20" s="227">
        <v>0</v>
      </c>
      <c r="H20" s="228"/>
      <c r="I20" s="228">
        <v>0</v>
      </c>
      <c r="J20" s="228">
        <v>0</v>
      </c>
      <c r="K20" s="229">
        <v>0</v>
      </c>
      <c r="L20" s="227">
        <v>0</v>
      </c>
      <c r="M20" s="228"/>
      <c r="N20" s="228">
        <v>0</v>
      </c>
      <c r="O20" s="228">
        <v>0</v>
      </c>
      <c r="P20" s="229">
        <v>0</v>
      </c>
      <c r="Q20" s="214"/>
    </row>
    <row r="21" spans="1:17" ht="44.25" customHeight="1">
      <c r="A21" s="242" t="s">
        <v>167</v>
      </c>
      <c r="B21" s="243"/>
      <c r="C21" s="328" t="s">
        <v>168</v>
      </c>
      <c r="D21" s="328"/>
      <c r="E21" s="244"/>
      <c r="F21" s="237" t="s">
        <v>149</v>
      </c>
      <c r="G21" s="227">
        <v>0</v>
      </c>
      <c r="H21" s="228"/>
      <c r="I21" s="228">
        <v>0</v>
      </c>
      <c r="J21" s="228">
        <v>0</v>
      </c>
      <c r="K21" s="229">
        <v>0</v>
      </c>
      <c r="L21" s="227">
        <v>0</v>
      </c>
      <c r="M21" s="228"/>
      <c r="N21" s="228">
        <v>0</v>
      </c>
      <c r="O21" s="228">
        <v>0</v>
      </c>
      <c r="P21" s="229">
        <v>0</v>
      </c>
      <c r="Q21" s="214"/>
    </row>
    <row r="22" spans="1:17" ht="44.25" customHeight="1">
      <c r="A22" s="337" t="s">
        <v>169</v>
      </c>
      <c r="B22" s="245"/>
      <c r="C22" s="340" t="s">
        <v>170</v>
      </c>
      <c r="D22" s="340"/>
      <c r="E22" s="246"/>
      <c r="F22" s="347"/>
      <c r="G22" s="227">
        <v>0</v>
      </c>
      <c r="H22" s="228"/>
      <c r="I22" s="228">
        <v>0</v>
      </c>
      <c r="J22" s="228">
        <v>0</v>
      </c>
      <c r="K22" s="229">
        <v>0</v>
      </c>
      <c r="L22" s="227">
        <v>0</v>
      </c>
      <c r="M22" s="228"/>
      <c r="N22" s="228">
        <v>0</v>
      </c>
      <c r="O22" s="228">
        <v>0</v>
      </c>
      <c r="P22" s="229">
        <v>0</v>
      </c>
      <c r="Q22" s="214"/>
    </row>
    <row r="23" spans="1:17" ht="44.25" customHeight="1">
      <c r="A23" s="338"/>
      <c r="B23" s="247"/>
      <c r="C23" s="248"/>
      <c r="D23" s="249" t="s">
        <v>171</v>
      </c>
      <c r="E23" s="250"/>
      <c r="F23" s="348"/>
      <c r="G23" s="227">
        <v>0</v>
      </c>
      <c r="H23" s="228"/>
      <c r="I23" s="228">
        <v>0</v>
      </c>
      <c r="J23" s="228">
        <v>0</v>
      </c>
      <c r="K23" s="229">
        <v>0</v>
      </c>
      <c r="L23" s="227">
        <v>0</v>
      </c>
      <c r="M23" s="228"/>
      <c r="N23" s="228">
        <v>0</v>
      </c>
      <c r="O23" s="228">
        <v>0</v>
      </c>
      <c r="P23" s="229">
        <v>0</v>
      </c>
      <c r="Q23" s="214"/>
    </row>
    <row r="24" spans="1:17" ht="44.25" customHeight="1">
      <c r="A24" s="339"/>
      <c r="B24" s="251"/>
      <c r="C24" s="252"/>
      <c r="D24" s="252"/>
      <c r="E24" s="253"/>
      <c r="F24" s="349"/>
      <c r="G24" s="227">
        <v>0</v>
      </c>
      <c r="H24" s="228"/>
      <c r="I24" s="228">
        <v>0</v>
      </c>
      <c r="J24" s="228">
        <v>0</v>
      </c>
      <c r="K24" s="229">
        <v>0</v>
      </c>
      <c r="L24" s="227">
        <v>0</v>
      </c>
      <c r="M24" s="228"/>
      <c r="N24" s="228">
        <v>0</v>
      </c>
      <c r="O24" s="228">
        <v>0</v>
      </c>
      <c r="P24" s="229">
        <v>0</v>
      </c>
      <c r="Q24" s="214"/>
    </row>
    <row r="25" spans="1:17" ht="44.25" customHeight="1">
      <c r="A25" s="242" t="s">
        <v>152</v>
      </c>
      <c r="B25" s="243"/>
      <c r="C25" s="328" t="s">
        <v>153</v>
      </c>
      <c r="D25" s="328"/>
      <c r="E25" s="244"/>
      <c r="F25" s="238" t="s">
        <v>162</v>
      </c>
      <c r="G25" s="227">
        <v>0</v>
      </c>
      <c r="H25" s="228"/>
      <c r="I25" s="228">
        <v>0</v>
      </c>
      <c r="J25" s="228">
        <v>0</v>
      </c>
      <c r="K25" s="229">
        <v>0</v>
      </c>
      <c r="L25" s="227">
        <v>0</v>
      </c>
      <c r="M25" s="228"/>
      <c r="N25" s="228">
        <v>0</v>
      </c>
      <c r="O25" s="228">
        <v>0</v>
      </c>
      <c r="P25" s="229">
        <v>0</v>
      </c>
      <c r="Q25" s="214"/>
    </row>
    <row r="26" spans="1:17" ht="44.25" customHeight="1">
      <c r="A26" s="242" t="s">
        <v>155</v>
      </c>
      <c r="B26" s="243"/>
      <c r="C26" s="328" t="s">
        <v>163</v>
      </c>
      <c r="D26" s="328"/>
      <c r="E26" s="244"/>
      <c r="F26" s="237" t="s">
        <v>164</v>
      </c>
      <c r="G26" s="227">
        <v>0</v>
      </c>
      <c r="H26" s="228"/>
      <c r="I26" s="228">
        <v>0</v>
      </c>
      <c r="J26" s="228">
        <v>0</v>
      </c>
      <c r="K26" s="229">
        <v>0</v>
      </c>
      <c r="L26" s="227">
        <v>0</v>
      </c>
      <c r="M26" s="228"/>
      <c r="N26" s="228">
        <v>0</v>
      </c>
      <c r="O26" s="228">
        <v>0</v>
      </c>
      <c r="P26" s="229">
        <v>0</v>
      </c>
      <c r="Q26" s="214"/>
    </row>
    <row r="27" spans="1:17" ht="44.25" customHeight="1">
      <c r="A27" s="337" t="s">
        <v>172</v>
      </c>
      <c r="B27" s="245"/>
      <c r="C27" s="340" t="s">
        <v>170</v>
      </c>
      <c r="D27" s="340"/>
      <c r="E27" s="246"/>
      <c r="F27" s="347"/>
      <c r="G27" s="227">
        <v>0</v>
      </c>
      <c r="H27" s="228"/>
      <c r="I27" s="228">
        <v>0</v>
      </c>
      <c r="J27" s="228">
        <v>0</v>
      </c>
      <c r="K27" s="229">
        <v>0</v>
      </c>
      <c r="L27" s="227">
        <v>0</v>
      </c>
      <c r="M27" s="228"/>
      <c r="N27" s="228">
        <v>0</v>
      </c>
      <c r="O27" s="228">
        <v>0</v>
      </c>
      <c r="P27" s="229">
        <v>0</v>
      </c>
      <c r="Q27" s="214"/>
    </row>
    <row r="28" spans="1:17" ht="26.25" customHeight="1">
      <c r="A28" s="338"/>
      <c r="B28" s="247"/>
      <c r="C28" s="248"/>
      <c r="D28" s="249" t="s">
        <v>171</v>
      </c>
      <c r="E28" s="250"/>
      <c r="F28" s="348"/>
      <c r="G28" s="227">
        <v>0</v>
      </c>
      <c r="H28" s="228"/>
      <c r="I28" s="228">
        <v>0</v>
      </c>
      <c r="J28" s="228">
        <v>0</v>
      </c>
      <c r="K28" s="229">
        <v>0</v>
      </c>
      <c r="L28" s="227">
        <v>0</v>
      </c>
      <c r="M28" s="228"/>
      <c r="N28" s="228">
        <v>0</v>
      </c>
      <c r="O28" s="228">
        <v>0</v>
      </c>
      <c r="P28" s="229">
        <v>0</v>
      </c>
      <c r="Q28" s="214"/>
    </row>
    <row r="29" spans="1:17" ht="20.25" customHeight="1">
      <c r="A29" s="339"/>
      <c r="B29" s="251"/>
      <c r="C29" s="252"/>
      <c r="D29" s="252"/>
      <c r="E29" s="253"/>
      <c r="F29" s="349"/>
      <c r="G29" s="227">
        <v>0</v>
      </c>
      <c r="H29" s="228"/>
      <c r="I29" s="228"/>
      <c r="J29" s="228"/>
      <c r="K29" s="229"/>
      <c r="L29" s="227">
        <v>0</v>
      </c>
      <c r="M29" s="228"/>
      <c r="N29" s="228"/>
      <c r="O29" s="228"/>
      <c r="P29" s="229"/>
      <c r="Q29" s="214"/>
    </row>
    <row r="30" spans="1:17" ht="44.25" customHeight="1">
      <c r="A30" s="242" t="s">
        <v>152</v>
      </c>
      <c r="B30" s="243"/>
      <c r="C30" s="328" t="s">
        <v>153</v>
      </c>
      <c r="D30" s="328"/>
      <c r="E30" s="244"/>
      <c r="F30" s="238" t="s">
        <v>162</v>
      </c>
      <c r="G30" s="227">
        <v>0</v>
      </c>
      <c r="H30" s="228"/>
      <c r="I30" s="228">
        <v>0</v>
      </c>
      <c r="J30" s="228">
        <v>0</v>
      </c>
      <c r="K30" s="229">
        <v>0</v>
      </c>
      <c r="L30" s="227">
        <v>0</v>
      </c>
      <c r="M30" s="228"/>
      <c r="N30" s="228">
        <v>0</v>
      </c>
      <c r="O30" s="228">
        <v>0</v>
      </c>
      <c r="P30" s="229">
        <v>0</v>
      </c>
      <c r="Q30" s="214"/>
    </row>
    <row r="31" spans="1:17" ht="44.25" customHeight="1">
      <c r="A31" s="242" t="s">
        <v>155</v>
      </c>
      <c r="B31" s="243"/>
      <c r="C31" s="328" t="s">
        <v>163</v>
      </c>
      <c r="D31" s="328"/>
      <c r="E31" s="244"/>
      <c r="F31" s="237" t="s">
        <v>164</v>
      </c>
      <c r="G31" s="227">
        <v>0</v>
      </c>
      <c r="H31" s="228"/>
      <c r="I31" s="228">
        <v>0</v>
      </c>
      <c r="J31" s="228">
        <v>0</v>
      </c>
      <c r="K31" s="229">
        <v>0</v>
      </c>
      <c r="L31" s="227">
        <v>0</v>
      </c>
      <c r="M31" s="228"/>
      <c r="N31" s="228">
        <v>0</v>
      </c>
      <c r="O31" s="228">
        <v>0</v>
      </c>
      <c r="P31" s="229">
        <v>0</v>
      </c>
      <c r="Q31" s="214"/>
    </row>
    <row r="32" spans="1:17" ht="44.25" customHeight="1">
      <c r="A32" s="242" t="s">
        <v>173</v>
      </c>
      <c r="B32" s="243"/>
      <c r="C32" s="328" t="s">
        <v>174</v>
      </c>
      <c r="D32" s="328"/>
      <c r="E32" s="244"/>
      <c r="F32" s="237"/>
      <c r="G32" s="227">
        <v>0</v>
      </c>
      <c r="H32" s="228"/>
      <c r="I32" s="228">
        <v>0</v>
      </c>
      <c r="J32" s="228">
        <v>0</v>
      </c>
      <c r="K32" s="229">
        <v>0</v>
      </c>
      <c r="L32" s="227">
        <v>0</v>
      </c>
      <c r="M32" s="228"/>
      <c r="N32" s="228">
        <v>0</v>
      </c>
      <c r="O32" s="228">
        <v>0</v>
      </c>
      <c r="P32" s="229">
        <v>0</v>
      </c>
      <c r="Q32" s="214"/>
    </row>
    <row r="33" spans="1:17" ht="44.25" customHeight="1">
      <c r="A33" s="242" t="s">
        <v>175</v>
      </c>
      <c r="B33" s="243"/>
      <c r="C33" s="328" t="s">
        <v>176</v>
      </c>
      <c r="D33" s="328"/>
      <c r="E33" s="244"/>
      <c r="F33" s="237" t="s">
        <v>149</v>
      </c>
      <c r="G33" s="227">
        <v>0</v>
      </c>
      <c r="H33" s="228"/>
      <c r="I33" s="228">
        <v>0</v>
      </c>
      <c r="J33" s="228">
        <v>0</v>
      </c>
      <c r="K33" s="229">
        <v>0</v>
      </c>
      <c r="L33" s="227">
        <v>0</v>
      </c>
      <c r="M33" s="228"/>
      <c r="N33" s="228">
        <v>0</v>
      </c>
      <c r="O33" s="228">
        <v>0</v>
      </c>
      <c r="P33" s="229">
        <v>0</v>
      </c>
      <c r="Q33" s="214"/>
    </row>
    <row r="34" spans="1:17" ht="44.25" customHeight="1">
      <c r="A34" s="242" t="s">
        <v>177</v>
      </c>
      <c r="B34" s="243"/>
      <c r="C34" s="328" t="s">
        <v>178</v>
      </c>
      <c r="D34" s="328"/>
      <c r="E34" s="244"/>
      <c r="F34" s="237" t="s">
        <v>149</v>
      </c>
      <c r="G34" s="227">
        <v>0</v>
      </c>
      <c r="H34" s="228"/>
      <c r="I34" s="228">
        <v>0</v>
      </c>
      <c r="J34" s="228">
        <v>0</v>
      </c>
      <c r="K34" s="229">
        <v>0</v>
      </c>
      <c r="L34" s="227">
        <v>0</v>
      </c>
      <c r="M34" s="228"/>
      <c r="N34" s="228">
        <v>0</v>
      </c>
      <c r="O34" s="228">
        <v>0</v>
      </c>
      <c r="P34" s="229">
        <v>0</v>
      </c>
      <c r="Q34" s="214"/>
    </row>
    <row r="35" spans="1:17" ht="44.25" customHeight="1">
      <c r="A35" s="242" t="s">
        <v>152</v>
      </c>
      <c r="B35" s="243"/>
      <c r="C35" s="328" t="s">
        <v>153</v>
      </c>
      <c r="D35" s="328"/>
      <c r="E35" s="244"/>
      <c r="F35" s="238" t="s">
        <v>179</v>
      </c>
      <c r="G35" s="227">
        <v>0</v>
      </c>
      <c r="H35" s="228"/>
      <c r="I35" s="228">
        <v>0</v>
      </c>
      <c r="J35" s="228">
        <v>0</v>
      </c>
      <c r="K35" s="229">
        <v>0</v>
      </c>
      <c r="L35" s="227">
        <v>0</v>
      </c>
      <c r="M35" s="228"/>
      <c r="N35" s="228">
        <v>0</v>
      </c>
      <c r="O35" s="228">
        <v>0</v>
      </c>
      <c r="P35" s="229">
        <v>0</v>
      </c>
      <c r="Q35" s="214"/>
    </row>
    <row r="36" spans="1:17" ht="44.25" customHeight="1">
      <c r="A36" s="242" t="s">
        <v>155</v>
      </c>
      <c r="B36" s="243"/>
      <c r="C36" s="328" t="s">
        <v>180</v>
      </c>
      <c r="D36" s="328"/>
      <c r="E36" s="244"/>
      <c r="F36" s="237" t="s">
        <v>181</v>
      </c>
      <c r="G36" s="227">
        <v>0</v>
      </c>
      <c r="H36" s="228"/>
      <c r="I36" s="228">
        <v>0</v>
      </c>
      <c r="J36" s="228">
        <v>0</v>
      </c>
      <c r="K36" s="229">
        <v>0</v>
      </c>
      <c r="L36" s="227">
        <v>0</v>
      </c>
      <c r="M36" s="228"/>
      <c r="N36" s="228">
        <v>0</v>
      </c>
      <c r="O36" s="228">
        <v>0</v>
      </c>
      <c r="P36" s="229">
        <v>0</v>
      </c>
      <c r="Q36" s="214"/>
    </row>
    <row r="37" spans="1:17" ht="44.25" customHeight="1">
      <c r="A37" s="242" t="s">
        <v>182</v>
      </c>
      <c r="B37" s="243"/>
      <c r="C37" s="328" t="s">
        <v>174</v>
      </c>
      <c r="D37" s="328"/>
      <c r="E37" s="244"/>
      <c r="F37" s="237" t="s">
        <v>149</v>
      </c>
      <c r="G37" s="227">
        <v>0</v>
      </c>
      <c r="H37" s="228"/>
      <c r="I37" s="228">
        <v>0</v>
      </c>
      <c r="J37" s="228">
        <v>0</v>
      </c>
      <c r="K37" s="229">
        <v>0</v>
      </c>
      <c r="L37" s="227">
        <v>0</v>
      </c>
      <c r="M37" s="228"/>
      <c r="N37" s="228">
        <v>0</v>
      </c>
      <c r="O37" s="228">
        <v>0</v>
      </c>
      <c r="P37" s="229">
        <v>0</v>
      </c>
      <c r="Q37" s="214"/>
    </row>
    <row r="38" spans="1:17" ht="44.25" customHeight="1">
      <c r="A38" s="242" t="s">
        <v>183</v>
      </c>
      <c r="B38" s="243"/>
      <c r="C38" s="328" t="s">
        <v>184</v>
      </c>
      <c r="D38" s="328"/>
      <c r="E38" s="244"/>
      <c r="F38" s="237"/>
      <c r="G38" s="227">
        <v>0</v>
      </c>
      <c r="H38" s="228"/>
      <c r="I38" s="228">
        <v>0.952</v>
      </c>
      <c r="J38" s="228">
        <v>2.361</v>
      </c>
      <c r="K38" s="229">
        <v>3.3132</v>
      </c>
      <c r="L38" s="227">
        <v>0</v>
      </c>
      <c r="M38" s="228"/>
      <c r="N38" s="228">
        <v>2.116</v>
      </c>
      <c r="O38" s="228">
        <v>3.828</v>
      </c>
      <c r="P38" s="229">
        <v>5.944</v>
      </c>
      <c r="Q38" s="214"/>
    </row>
    <row r="39" spans="1:18" ht="44.25" customHeight="1">
      <c r="A39" s="242" t="s">
        <v>185</v>
      </c>
      <c r="B39" s="243"/>
      <c r="C39" s="328" t="s">
        <v>186</v>
      </c>
      <c r="D39" s="328"/>
      <c r="E39" s="244"/>
      <c r="F39" s="237"/>
      <c r="G39" s="227">
        <v>0</v>
      </c>
      <c r="H39" s="228"/>
      <c r="I39" s="228">
        <v>0.952</v>
      </c>
      <c r="J39" s="228">
        <v>0</v>
      </c>
      <c r="K39" s="229">
        <v>0.952</v>
      </c>
      <c r="L39" s="227">
        <v>0</v>
      </c>
      <c r="M39" s="228"/>
      <c r="N39" s="228">
        <v>2.116</v>
      </c>
      <c r="O39" s="228">
        <v>0</v>
      </c>
      <c r="P39" s="229">
        <v>1.642</v>
      </c>
      <c r="Q39" s="214"/>
      <c r="R39" s="91"/>
    </row>
    <row r="40" spans="1:17" ht="44.25" customHeight="1">
      <c r="A40" s="242" t="s">
        <v>152</v>
      </c>
      <c r="B40" s="243"/>
      <c r="C40" s="328" t="s">
        <v>153</v>
      </c>
      <c r="D40" s="328"/>
      <c r="E40" s="244"/>
      <c r="F40" s="237" t="s">
        <v>41</v>
      </c>
      <c r="G40" s="227">
        <v>0</v>
      </c>
      <c r="H40" s="228"/>
      <c r="I40" s="228">
        <v>0</v>
      </c>
      <c r="J40" s="228">
        <v>0</v>
      </c>
      <c r="K40" s="229">
        <v>0</v>
      </c>
      <c r="L40" s="227">
        <v>0</v>
      </c>
      <c r="M40" s="228"/>
      <c r="N40" s="228">
        <v>0</v>
      </c>
      <c r="O40" s="228">
        <v>0</v>
      </c>
      <c r="P40" s="229">
        <v>0</v>
      </c>
      <c r="Q40" s="214"/>
    </row>
    <row r="41" spans="1:17" ht="44.25" customHeight="1">
      <c r="A41" s="242" t="s">
        <v>155</v>
      </c>
      <c r="B41" s="243"/>
      <c r="C41" s="328" t="s">
        <v>187</v>
      </c>
      <c r="D41" s="328"/>
      <c r="E41" s="244"/>
      <c r="F41" s="237"/>
      <c r="G41" s="227">
        <v>0</v>
      </c>
      <c r="H41" s="228"/>
      <c r="I41" s="228">
        <v>0</v>
      </c>
      <c r="J41" s="228">
        <v>0</v>
      </c>
      <c r="K41" s="229">
        <v>0</v>
      </c>
      <c r="L41" s="227">
        <v>0</v>
      </c>
      <c r="M41" s="228"/>
      <c r="N41" s="228">
        <v>0</v>
      </c>
      <c r="O41" s="228">
        <v>0</v>
      </c>
      <c r="P41" s="229">
        <v>0</v>
      </c>
      <c r="Q41" s="214"/>
    </row>
    <row r="42" spans="1:17" ht="44.25" customHeight="1">
      <c r="A42" s="242" t="s">
        <v>157</v>
      </c>
      <c r="B42" s="243"/>
      <c r="C42" s="328" t="s">
        <v>188</v>
      </c>
      <c r="D42" s="328"/>
      <c r="E42" s="244"/>
      <c r="F42" s="237" t="s">
        <v>149</v>
      </c>
      <c r="G42" s="227">
        <v>0</v>
      </c>
      <c r="H42" s="228"/>
      <c r="I42" s="228">
        <v>27.716</v>
      </c>
      <c r="J42" s="228">
        <v>0</v>
      </c>
      <c r="K42" s="229">
        <v>27.716</v>
      </c>
      <c r="L42" s="227">
        <v>0</v>
      </c>
      <c r="M42" s="228"/>
      <c r="N42" s="228">
        <v>32.848</v>
      </c>
      <c r="O42" s="228">
        <v>0</v>
      </c>
      <c r="P42" s="229">
        <v>32.848</v>
      </c>
      <c r="Q42" s="214"/>
    </row>
    <row r="43" spans="1:17" ht="44.25" customHeight="1">
      <c r="A43" s="242" t="s">
        <v>189</v>
      </c>
      <c r="B43" s="243"/>
      <c r="C43" s="328" t="s">
        <v>190</v>
      </c>
      <c r="D43" s="328"/>
      <c r="E43" s="244"/>
      <c r="F43" s="237" t="s">
        <v>149</v>
      </c>
      <c r="G43" s="227">
        <v>0</v>
      </c>
      <c r="H43" s="228"/>
      <c r="I43" s="228">
        <v>0</v>
      </c>
      <c r="J43" s="228">
        <v>2.361</v>
      </c>
      <c r="K43" s="229">
        <v>2.361</v>
      </c>
      <c r="L43" s="227">
        <v>0</v>
      </c>
      <c r="M43" s="228"/>
      <c r="N43" s="228">
        <v>0</v>
      </c>
      <c r="O43" s="228">
        <v>3.8274</v>
      </c>
      <c r="P43" s="229">
        <v>3.828</v>
      </c>
      <c r="Q43" s="214"/>
    </row>
    <row r="44" spans="1:17" ht="44.25" customHeight="1">
      <c r="A44" s="242" t="s">
        <v>152</v>
      </c>
      <c r="B44" s="243"/>
      <c r="C44" s="328" t="s">
        <v>153</v>
      </c>
      <c r="D44" s="328"/>
      <c r="E44" s="244"/>
      <c r="F44" s="238" t="s">
        <v>191</v>
      </c>
      <c r="G44" s="227">
        <v>0</v>
      </c>
      <c r="H44" s="228"/>
      <c r="I44" s="228">
        <v>0</v>
      </c>
      <c r="J44" s="228">
        <v>0</v>
      </c>
      <c r="K44" s="229">
        <v>0</v>
      </c>
      <c r="L44" s="227">
        <v>0</v>
      </c>
      <c r="M44" s="228"/>
      <c r="N44" s="228">
        <v>0</v>
      </c>
      <c r="O44" s="228">
        <v>0</v>
      </c>
      <c r="P44" s="229">
        <v>0</v>
      </c>
      <c r="Q44" s="214"/>
    </row>
    <row r="45" spans="1:17" ht="44.25" customHeight="1">
      <c r="A45" s="242" t="s">
        <v>155</v>
      </c>
      <c r="B45" s="243"/>
      <c r="C45" s="328" t="s">
        <v>192</v>
      </c>
      <c r="D45" s="328"/>
      <c r="E45" s="244"/>
      <c r="F45" s="237" t="s">
        <v>181</v>
      </c>
      <c r="G45" s="227">
        <v>0</v>
      </c>
      <c r="H45" s="228"/>
      <c r="I45" s="228">
        <v>0</v>
      </c>
      <c r="J45" s="228">
        <v>18.355</v>
      </c>
      <c r="K45" s="229">
        <v>0</v>
      </c>
      <c r="L45" s="227">
        <v>0</v>
      </c>
      <c r="M45" s="228"/>
      <c r="N45" s="228">
        <v>0</v>
      </c>
      <c r="O45" s="228">
        <v>18.355</v>
      </c>
      <c r="P45" s="229">
        <v>0</v>
      </c>
      <c r="Q45" s="214"/>
    </row>
    <row r="46" spans="1:17" ht="44.25" customHeight="1">
      <c r="A46" s="242" t="s">
        <v>193</v>
      </c>
      <c r="B46" s="243"/>
      <c r="C46" s="328" t="s">
        <v>194</v>
      </c>
      <c r="D46" s="328"/>
      <c r="E46" s="244"/>
      <c r="F46" s="237" t="s">
        <v>149</v>
      </c>
      <c r="G46" s="227">
        <v>0</v>
      </c>
      <c r="H46" s="228"/>
      <c r="I46" s="228">
        <v>0</v>
      </c>
      <c r="J46" s="228">
        <v>0</v>
      </c>
      <c r="K46" s="229">
        <v>0</v>
      </c>
      <c r="L46" s="227">
        <v>0</v>
      </c>
      <c r="M46" s="228"/>
      <c r="N46" s="228">
        <v>0</v>
      </c>
      <c r="O46" s="228">
        <v>0</v>
      </c>
      <c r="P46" s="229">
        <v>0</v>
      </c>
      <c r="Q46" s="214"/>
    </row>
    <row r="47" spans="1:17" ht="44.25" customHeight="1" thickBot="1">
      <c r="A47" s="275" t="s">
        <v>195</v>
      </c>
      <c r="B47" s="254"/>
      <c r="C47" s="350" t="s">
        <v>196</v>
      </c>
      <c r="D47" s="350"/>
      <c r="E47" s="255"/>
      <c r="F47" s="277" t="s">
        <v>149</v>
      </c>
      <c r="G47" s="230">
        <v>0</v>
      </c>
      <c r="H47" s="231"/>
      <c r="I47" s="231">
        <v>0</v>
      </c>
      <c r="J47" s="232">
        <v>0.019</v>
      </c>
      <c r="K47" s="232">
        <v>0.019</v>
      </c>
      <c r="L47" s="230">
        <v>0</v>
      </c>
      <c r="M47" s="231"/>
      <c r="N47" s="231">
        <v>0</v>
      </c>
      <c r="O47" s="232">
        <v>0.021</v>
      </c>
      <c r="P47" s="232">
        <v>0.021</v>
      </c>
      <c r="Q47" s="214"/>
    </row>
    <row r="48" spans="1:17" s="72" customFormat="1" ht="44.25" customHeight="1" thickBot="1">
      <c r="A48" s="256" t="s">
        <v>197</v>
      </c>
      <c r="B48" s="257"/>
      <c r="C48" s="351" t="s">
        <v>198</v>
      </c>
      <c r="D48" s="351"/>
      <c r="E48" s="258"/>
      <c r="F48" s="239" t="s">
        <v>149</v>
      </c>
      <c r="G48" s="233">
        <v>0</v>
      </c>
      <c r="H48" s="234"/>
      <c r="I48" s="234">
        <v>1.203</v>
      </c>
      <c r="J48" s="234">
        <v>2.38</v>
      </c>
      <c r="K48" s="235">
        <v>3.583</v>
      </c>
      <c r="L48" s="233">
        <v>0</v>
      </c>
      <c r="M48" s="234"/>
      <c r="N48" s="234">
        <v>2.413</v>
      </c>
      <c r="O48" s="234">
        <v>3.8484</v>
      </c>
      <c r="P48" s="235">
        <v>6.2614</v>
      </c>
      <c r="Q48" s="214"/>
    </row>
    <row r="49" spans="1:17" ht="15.75">
      <c r="A49" s="214"/>
      <c r="B49" s="214"/>
      <c r="C49" s="214"/>
      <c r="D49" s="214"/>
      <c r="E49" s="214"/>
      <c r="F49" s="214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14"/>
    </row>
    <row r="50" spans="1:16" ht="20.25" customHeight="1">
      <c r="A50" s="216" t="s">
        <v>302</v>
      </c>
      <c r="B50" s="67"/>
      <c r="C50" s="67"/>
      <c r="D50" s="67"/>
      <c r="E50" s="67"/>
      <c r="F50" s="67"/>
      <c r="G50" s="259"/>
      <c r="H50" s="259"/>
      <c r="I50" s="259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</sheetData>
  <sheetProtection/>
  <mergeCells count="46"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B9:E9"/>
    <mergeCell ref="C10:D10"/>
    <mergeCell ref="C13:D13"/>
    <mergeCell ref="C14:D14"/>
    <mergeCell ref="C15:D15"/>
    <mergeCell ref="A7:A8"/>
    <mergeCell ref="B7:E8"/>
  </mergeCells>
  <printOptions/>
  <pageMargins left="0.16" right="0.16" top="0.31" bottom="0.22" header="0.22" footer="0.17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A47">
      <selection activeCell="AH46" sqref="AH46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7.375" style="68" customWidth="1"/>
    <col min="22" max="22" width="8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 t="s">
        <v>200</v>
      </c>
    </row>
    <row r="2" spans="1:32" ht="15.75">
      <c r="A2" s="359" t="s">
        <v>201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5.75">
      <c r="A3" s="359" t="s">
        <v>394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ht="15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ht="12.75" customHeight="1">
      <c r="A5" s="153"/>
      <c r="B5" s="154"/>
      <c r="C5" s="155"/>
      <c r="D5" s="153"/>
      <c r="E5" s="153"/>
      <c r="F5" s="153"/>
      <c r="G5" s="153"/>
      <c r="H5" s="153"/>
      <c r="I5" s="153"/>
      <c r="J5" s="153"/>
      <c r="K5" s="156"/>
      <c r="L5" s="156"/>
      <c r="M5" s="153"/>
      <c r="N5" s="156"/>
      <c r="O5" s="153"/>
      <c r="P5" s="153"/>
      <c r="Q5" s="153"/>
      <c r="R5" s="155"/>
      <c r="S5" s="153"/>
      <c r="T5" s="153"/>
      <c r="U5" s="153"/>
      <c r="V5" s="153"/>
      <c r="W5" s="153"/>
      <c r="X5" s="153"/>
      <c r="Y5" s="153"/>
      <c r="Z5" s="156"/>
      <c r="AA5" s="156"/>
      <c r="AB5" s="153"/>
      <c r="AC5" s="156"/>
      <c r="AD5" s="153"/>
      <c r="AE5" s="153"/>
      <c r="AF5" s="153"/>
    </row>
    <row r="6" spans="1:32" ht="17.25" customHeight="1" thickBot="1">
      <c r="A6" s="153"/>
      <c r="B6" s="157"/>
      <c r="C6" s="155"/>
      <c r="D6" s="153"/>
      <c r="E6" s="153"/>
      <c r="F6" s="153"/>
      <c r="G6" s="153"/>
      <c r="H6" s="155"/>
      <c r="I6" s="153"/>
      <c r="J6" s="153"/>
      <c r="K6" s="153"/>
      <c r="L6" s="153"/>
      <c r="M6" s="153"/>
      <c r="N6" s="153"/>
      <c r="O6" s="153"/>
      <c r="P6" s="153"/>
      <c r="Q6" s="153"/>
      <c r="R6" s="155"/>
      <c r="S6" s="153"/>
      <c r="T6" s="153"/>
      <c r="U6" s="153"/>
      <c r="V6" s="153"/>
      <c r="W6" s="155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ht="12.75" customHeight="1">
      <c r="A7" s="355" t="s">
        <v>121</v>
      </c>
      <c r="B7" s="357" t="s">
        <v>122</v>
      </c>
      <c r="C7" s="352" t="s">
        <v>398</v>
      </c>
      <c r="D7" s="353"/>
      <c r="E7" s="353"/>
      <c r="F7" s="353"/>
      <c r="G7" s="354"/>
      <c r="H7" s="352" t="s">
        <v>399</v>
      </c>
      <c r="I7" s="353"/>
      <c r="J7" s="353"/>
      <c r="K7" s="353"/>
      <c r="L7" s="354"/>
      <c r="M7" s="352" t="s">
        <v>400</v>
      </c>
      <c r="N7" s="353"/>
      <c r="O7" s="353"/>
      <c r="P7" s="353"/>
      <c r="Q7" s="354"/>
      <c r="R7" s="352" t="s">
        <v>395</v>
      </c>
      <c r="S7" s="353"/>
      <c r="T7" s="353"/>
      <c r="U7" s="353"/>
      <c r="V7" s="354"/>
      <c r="W7" s="352" t="s">
        <v>396</v>
      </c>
      <c r="X7" s="353"/>
      <c r="Y7" s="353"/>
      <c r="Z7" s="353"/>
      <c r="AA7" s="354"/>
      <c r="AB7" s="352" t="s">
        <v>397</v>
      </c>
      <c r="AC7" s="353"/>
      <c r="AD7" s="353"/>
      <c r="AE7" s="353"/>
      <c r="AF7" s="354"/>
    </row>
    <row r="8" spans="1:32" ht="25.5" customHeight="1" thickBot="1">
      <c r="A8" s="356"/>
      <c r="B8" s="358"/>
      <c r="C8" s="158" t="s">
        <v>123</v>
      </c>
      <c r="D8" s="159" t="s">
        <v>124</v>
      </c>
      <c r="E8" s="159" t="s">
        <v>125</v>
      </c>
      <c r="F8" s="159" t="s">
        <v>126</v>
      </c>
      <c r="G8" s="160" t="s">
        <v>127</v>
      </c>
      <c r="H8" s="158" t="s">
        <v>123</v>
      </c>
      <c r="I8" s="159" t="s">
        <v>124</v>
      </c>
      <c r="J8" s="159" t="s">
        <v>125</v>
      </c>
      <c r="K8" s="159" t="s">
        <v>126</v>
      </c>
      <c r="L8" s="160" t="s">
        <v>127</v>
      </c>
      <c r="M8" s="158" t="s">
        <v>123</v>
      </c>
      <c r="N8" s="159" t="s">
        <v>124</v>
      </c>
      <c r="O8" s="159" t="s">
        <v>125</v>
      </c>
      <c r="P8" s="159" t="s">
        <v>126</v>
      </c>
      <c r="Q8" s="160" t="s">
        <v>127</v>
      </c>
      <c r="R8" s="158" t="s">
        <v>123</v>
      </c>
      <c r="S8" s="159" t="s">
        <v>124</v>
      </c>
      <c r="T8" s="159" t="s">
        <v>125</v>
      </c>
      <c r="U8" s="159" t="s">
        <v>126</v>
      </c>
      <c r="V8" s="160" t="s">
        <v>127</v>
      </c>
      <c r="W8" s="158" t="s">
        <v>123</v>
      </c>
      <c r="X8" s="159" t="s">
        <v>124</v>
      </c>
      <c r="Y8" s="159" t="s">
        <v>125</v>
      </c>
      <c r="Z8" s="159" t="s">
        <v>126</v>
      </c>
      <c r="AA8" s="160" t="s">
        <v>127</v>
      </c>
      <c r="AB8" s="158" t="s">
        <v>123</v>
      </c>
      <c r="AC8" s="159" t="s">
        <v>124</v>
      </c>
      <c r="AD8" s="159" t="s">
        <v>125</v>
      </c>
      <c r="AE8" s="159" t="s">
        <v>126</v>
      </c>
      <c r="AF8" s="160" t="s">
        <v>127</v>
      </c>
    </row>
    <row r="9" spans="1:32" ht="12.75" customHeight="1">
      <c r="A9" s="161">
        <v>1</v>
      </c>
      <c r="B9" s="162">
        <v>2</v>
      </c>
      <c r="C9" s="163">
        <v>3</v>
      </c>
      <c r="D9" s="164">
        <v>4</v>
      </c>
      <c r="E9" s="165">
        <v>5</v>
      </c>
      <c r="F9" s="164">
        <v>6</v>
      </c>
      <c r="G9" s="162">
        <v>7</v>
      </c>
      <c r="H9" s="163">
        <v>8</v>
      </c>
      <c r="I9" s="164">
        <v>9</v>
      </c>
      <c r="J9" s="165">
        <v>10</v>
      </c>
      <c r="K9" s="164">
        <v>11</v>
      </c>
      <c r="L9" s="162">
        <v>12</v>
      </c>
      <c r="M9" s="163">
        <v>13</v>
      </c>
      <c r="N9" s="164">
        <v>14</v>
      </c>
      <c r="O9" s="165">
        <v>15</v>
      </c>
      <c r="P9" s="164">
        <v>16</v>
      </c>
      <c r="Q9" s="162">
        <v>17</v>
      </c>
      <c r="R9" s="163">
        <v>18</v>
      </c>
      <c r="S9" s="164">
        <v>19</v>
      </c>
      <c r="T9" s="165">
        <v>20</v>
      </c>
      <c r="U9" s="164">
        <v>21</v>
      </c>
      <c r="V9" s="162">
        <v>22</v>
      </c>
      <c r="W9" s="163">
        <v>23</v>
      </c>
      <c r="X9" s="164">
        <v>24</v>
      </c>
      <c r="Y9" s="165">
        <v>25</v>
      </c>
      <c r="Z9" s="164">
        <v>26</v>
      </c>
      <c r="AA9" s="162">
        <v>27</v>
      </c>
      <c r="AB9" s="163">
        <v>28</v>
      </c>
      <c r="AC9" s="164">
        <v>29</v>
      </c>
      <c r="AD9" s="165">
        <v>30</v>
      </c>
      <c r="AE9" s="164">
        <v>31</v>
      </c>
      <c r="AF9" s="162">
        <v>32</v>
      </c>
    </row>
    <row r="10" spans="1:32" ht="12.75" customHeight="1">
      <c r="A10" s="166" t="s">
        <v>128</v>
      </c>
      <c r="B10" s="167" t="s">
        <v>129</v>
      </c>
      <c r="C10" s="168">
        <v>24.544</v>
      </c>
      <c r="D10" s="169"/>
      <c r="E10" s="169"/>
      <c r="F10" s="169">
        <v>24.544</v>
      </c>
      <c r="G10" s="170"/>
      <c r="H10" s="168">
        <v>12.272</v>
      </c>
      <c r="I10" s="169"/>
      <c r="J10" s="169"/>
      <c r="K10" s="169">
        <v>12.272</v>
      </c>
      <c r="L10" s="170"/>
      <c r="M10" s="168">
        <v>12.272</v>
      </c>
      <c r="N10" s="169"/>
      <c r="O10" s="169"/>
      <c r="P10" s="169">
        <v>12.272</v>
      </c>
      <c r="Q10" s="170"/>
      <c r="R10" s="168">
        <v>27.716</v>
      </c>
      <c r="S10" s="169"/>
      <c r="T10" s="169"/>
      <c r="U10" s="168">
        <v>27.716</v>
      </c>
      <c r="V10" s="170"/>
      <c r="W10" s="168">
        <v>11.74</v>
      </c>
      <c r="X10" s="169"/>
      <c r="Y10" s="169"/>
      <c r="Z10" s="169">
        <v>11.74</v>
      </c>
      <c r="AA10" s="170"/>
      <c r="AB10" s="168">
        <v>15.976</v>
      </c>
      <c r="AC10" s="169"/>
      <c r="AD10" s="169"/>
      <c r="AE10" s="169">
        <v>15.976</v>
      </c>
      <c r="AF10" s="170"/>
    </row>
    <row r="11" spans="1:32" ht="12.75" customHeight="1">
      <c r="A11" s="171" t="s">
        <v>130</v>
      </c>
      <c r="B11" s="172" t="s">
        <v>131</v>
      </c>
      <c r="C11" s="168">
        <v>24.544</v>
      </c>
      <c r="D11" s="173"/>
      <c r="E11" s="173"/>
      <c r="F11" s="173">
        <v>24.544</v>
      </c>
      <c r="G11" s="174"/>
      <c r="H11" s="168">
        <v>12.272</v>
      </c>
      <c r="I11" s="173"/>
      <c r="J11" s="173"/>
      <c r="K11" s="173">
        <v>12.272</v>
      </c>
      <c r="L11" s="175">
        <v>11.515</v>
      </c>
      <c r="M11" s="168">
        <v>12.272</v>
      </c>
      <c r="N11" s="173"/>
      <c r="O11" s="173"/>
      <c r="P11" s="169">
        <v>12.272</v>
      </c>
      <c r="Q11" s="175">
        <v>11.515</v>
      </c>
      <c r="R11" s="168">
        <v>27.716</v>
      </c>
      <c r="S11" s="173"/>
      <c r="T11" s="173"/>
      <c r="U11" s="168">
        <v>27.716</v>
      </c>
      <c r="V11" s="174">
        <v>17.218</v>
      </c>
      <c r="W11" s="168">
        <v>11.74</v>
      </c>
      <c r="X11" s="173"/>
      <c r="Y11" s="173"/>
      <c r="Z11" s="173">
        <v>11.74</v>
      </c>
      <c r="AA11" s="175">
        <v>8.884</v>
      </c>
      <c r="AB11" s="168">
        <v>15.976</v>
      </c>
      <c r="AC11" s="173"/>
      <c r="AD11" s="173"/>
      <c r="AE11" s="173">
        <v>15.976</v>
      </c>
      <c r="AF11" s="175">
        <v>8.334</v>
      </c>
    </row>
    <row r="12" spans="1:32" ht="12.75" customHeight="1">
      <c r="A12" s="171"/>
      <c r="B12" s="172" t="s">
        <v>132</v>
      </c>
      <c r="C12" s="168"/>
      <c r="D12" s="173"/>
      <c r="E12" s="173"/>
      <c r="F12" s="173"/>
      <c r="G12" s="174"/>
      <c r="H12" s="168"/>
      <c r="I12" s="173"/>
      <c r="J12" s="173"/>
      <c r="K12" s="173"/>
      <c r="L12" s="174"/>
      <c r="M12" s="168"/>
      <c r="N12" s="173"/>
      <c r="O12" s="173"/>
      <c r="P12" s="169"/>
      <c r="Q12" s="174"/>
      <c r="R12" s="168"/>
      <c r="S12" s="173"/>
      <c r="T12" s="173"/>
      <c r="U12" s="173"/>
      <c r="V12" s="174"/>
      <c r="W12" s="168"/>
      <c r="X12" s="173"/>
      <c r="Y12" s="173"/>
      <c r="Z12" s="173"/>
      <c r="AA12" s="174"/>
      <c r="AB12" s="168"/>
      <c r="AC12" s="173"/>
      <c r="AD12" s="173"/>
      <c r="AE12" s="173"/>
      <c r="AF12" s="174"/>
    </row>
    <row r="13" spans="1:32" ht="12.75" customHeight="1">
      <c r="A13" s="171"/>
      <c r="B13" s="172" t="s">
        <v>124</v>
      </c>
      <c r="C13" s="168"/>
      <c r="D13" s="176"/>
      <c r="E13" s="173"/>
      <c r="F13" s="173"/>
      <c r="G13" s="174"/>
      <c r="H13" s="168"/>
      <c r="I13" s="176"/>
      <c r="J13" s="173"/>
      <c r="K13" s="173"/>
      <c r="L13" s="174"/>
      <c r="M13" s="168"/>
      <c r="N13" s="176"/>
      <c r="O13" s="173"/>
      <c r="P13" s="169"/>
      <c r="Q13" s="174"/>
      <c r="R13" s="168"/>
      <c r="S13" s="176"/>
      <c r="T13" s="173"/>
      <c r="U13" s="173"/>
      <c r="V13" s="174"/>
      <c r="W13" s="168"/>
      <c r="X13" s="176"/>
      <c r="Y13" s="173"/>
      <c r="Z13" s="173"/>
      <c r="AA13" s="174"/>
      <c r="AB13" s="168"/>
      <c r="AC13" s="176"/>
      <c r="AD13" s="173"/>
      <c r="AE13" s="173"/>
      <c r="AF13" s="174"/>
    </row>
    <row r="14" spans="1:32" ht="12.75" customHeight="1">
      <c r="A14" s="171"/>
      <c r="B14" s="172" t="s">
        <v>125</v>
      </c>
      <c r="C14" s="168"/>
      <c r="D14" s="173"/>
      <c r="E14" s="173"/>
      <c r="F14" s="173"/>
      <c r="G14" s="174"/>
      <c r="H14" s="168"/>
      <c r="I14" s="173"/>
      <c r="J14" s="173"/>
      <c r="K14" s="173"/>
      <c r="L14" s="174"/>
      <c r="M14" s="168"/>
      <c r="N14" s="173"/>
      <c r="O14" s="173"/>
      <c r="P14" s="169"/>
      <c r="Q14" s="174"/>
      <c r="R14" s="168"/>
      <c r="S14" s="173"/>
      <c r="T14" s="173"/>
      <c r="U14" s="173"/>
      <c r="V14" s="174"/>
      <c r="W14" s="168"/>
      <c r="X14" s="173"/>
      <c r="Y14" s="173"/>
      <c r="Z14" s="173"/>
      <c r="AA14" s="174"/>
      <c r="AB14" s="168"/>
      <c r="AC14" s="173"/>
      <c r="AD14" s="173"/>
      <c r="AE14" s="173"/>
      <c r="AF14" s="174"/>
    </row>
    <row r="15" spans="1:32" ht="12.75" customHeight="1">
      <c r="A15" s="171"/>
      <c r="B15" s="172" t="s">
        <v>133</v>
      </c>
      <c r="C15" s="168">
        <v>24.544</v>
      </c>
      <c r="D15" s="173"/>
      <c r="E15" s="173"/>
      <c r="F15" s="173">
        <v>24.544</v>
      </c>
      <c r="G15" s="175">
        <v>23.03</v>
      </c>
      <c r="H15" s="168">
        <v>12.272</v>
      </c>
      <c r="I15" s="173"/>
      <c r="J15" s="173"/>
      <c r="K15" s="173">
        <v>12.272</v>
      </c>
      <c r="L15" s="175">
        <v>11.515</v>
      </c>
      <c r="M15" s="168">
        <v>12.272</v>
      </c>
      <c r="N15" s="173"/>
      <c r="O15" s="173"/>
      <c r="P15" s="169">
        <v>12.272</v>
      </c>
      <c r="Q15" s="175">
        <v>11.515</v>
      </c>
      <c r="R15" s="168">
        <v>27.716</v>
      </c>
      <c r="S15" s="173"/>
      <c r="T15" s="173"/>
      <c r="U15" s="168">
        <v>27.716</v>
      </c>
      <c r="V15" s="175">
        <v>17.218</v>
      </c>
      <c r="W15" s="168">
        <v>11.74</v>
      </c>
      <c r="X15" s="173"/>
      <c r="Y15" s="173"/>
      <c r="Z15" s="173">
        <v>11.74</v>
      </c>
      <c r="AA15" s="175">
        <v>8.884</v>
      </c>
      <c r="AB15" s="168">
        <v>15.976</v>
      </c>
      <c r="AC15" s="173"/>
      <c r="AD15" s="173"/>
      <c r="AE15" s="173">
        <v>15.976</v>
      </c>
      <c r="AF15" s="175">
        <v>8.334</v>
      </c>
    </row>
    <row r="16" spans="1:32" ht="12.75" customHeight="1">
      <c r="A16" s="171" t="s">
        <v>134</v>
      </c>
      <c r="B16" s="172" t="s">
        <v>135</v>
      </c>
      <c r="C16" s="168"/>
      <c r="D16" s="173"/>
      <c r="E16" s="173"/>
      <c r="F16" s="173"/>
      <c r="G16" s="174"/>
      <c r="H16" s="168"/>
      <c r="I16" s="173"/>
      <c r="J16" s="173"/>
      <c r="K16" s="173"/>
      <c r="L16" s="174"/>
      <c r="M16" s="168"/>
      <c r="N16" s="173"/>
      <c r="O16" s="173"/>
      <c r="P16" s="169"/>
      <c r="Q16" s="174"/>
      <c r="R16" s="168"/>
      <c r="S16" s="173"/>
      <c r="T16" s="173"/>
      <c r="U16" s="173"/>
      <c r="V16" s="174"/>
      <c r="W16" s="168"/>
      <c r="X16" s="173"/>
      <c r="Y16" s="173"/>
      <c r="Z16" s="173"/>
      <c r="AA16" s="174"/>
      <c r="AB16" s="168"/>
      <c r="AC16" s="173"/>
      <c r="AD16" s="173"/>
      <c r="AE16" s="173"/>
      <c r="AF16" s="174"/>
    </row>
    <row r="17" spans="1:32" ht="12.75" customHeight="1">
      <c r="A17" s="171" t="s">
        <v>202</v>
      </c>
      <c r="B17" s="172" t="s">
        <v>136</v>
      </c>
      <c r="C17" s="168"/>
      <c r="D17" s="173"/>
      <c r="E17" s="173"/>
      <c r="F17" s="173"/>
      <c r="G17" s="174"/>
      <c r="H17" s="168"/>
      <c r="I17" s="173"/>
      <c r="J17" s="173"/>
      <c r="K17" s="173"/>
      <c r="L17" s="174"/>
      <c r="M17" s="168"/>
      <c r="N17" s="173"/>
      <c r="O17" s="173"/>
      <c r="P17" s="169"/>
      <c r="Q17" s="174"/>
      <c r="R17" s="168"/>
      <c r="S17" s="173"/>
      <c r="T17" s="173"/>
      <c r="U17" s="173"/>
      <c r="V17" s="174"/>
      <c r="W17" s="168"/>
      <c r="X17" s="173"/>
      <c r="Y17" s="173"/>
      <c r="Z17" s="173"/>
      <c r="AA17" s="174"/>
      <c r="AB17" s="168"/>
      <c r="AC17" s="173"/>
      <c r="AD17" s="173"/>
      <c r="AE17" s="173"/>
      <c r="AF17" s="174"/>
    </row>
    <row r="18" spans="1:32" ht="12.75" customHeight="1">
      <c r="A18" s="171" t="s">
        <v>137</v>
      </c>
      <c r="B18" s="172" t="s">
        <v>203</v>
      </c>
      <c r="C18" s="168"/>
      <c r="D18" s="173"/>
      <c r="E18" s="173"/>
      <c r="F18" s="173"/>
      <c r="G18" s="174"/>
      <c r="H18" s="168"/>
      <c r="I18" s="173"/>
      <c r="J18" s="173"/>
      <c r="K18" s="173"/>
      <c r="L18" s="174"/>
      <c r="M18" s="168"/>
      <c r="N18" s="173"/>
      <c r="O18" s="173"/>
      <c r="P18" s="169"/>
      <c r="Q18" s="174"/>
      <c r="R18" s="168"/>
      <c r="S18" s="173"/>
      <c r="T18" s="173"/>
      <c r="U18" s="173"/>
      <c r="V18" s="174"/>
      <c r="W18" s="168"/>
      <c r="X18" s="173"/>
      <c r="Y18" s="173"/>
      <c r="Z18" s="173"/>
      <c r="AA18" s="174"/>
      <c r="AB18" s="168"/>
      <c r="AC18" s="173"/>
      <c r="AD18" s="173"/>
      <c r="AE18" s="173"/>
      <c r="AF18" s="174"/>
    </row>
    <row r="19" spans="1:32" ht="12.75" customHeight="1">
      <c r="A19" s="166" t="s">
        <v>204</v>
      </c>
      <c r="B19" s="167" t="s">
        <v>138</v>
      </c>
      <c r="C19" s="168">
        <v>3.93</v>
      </c>
      <c r="D19" s="169"/>
      <c r="E19" s="169"/>
      <c r="F19" s="169">
        <v>1.514</v>
      </c>
      <c r="G19" s="170">
        <v>2.416</v>
      </c>
      <c r="H19" s="168">
        <v>1.965</v>
      </c>
      <c r="I19" s="169"/>
      <c r="J19" s="169"/>
      <c r="K19" s="169">
        <v>0.757</v>
      </c>
      <c r="L19" s="170">
        <v>1.208</v>
      </c>
      <c r="M19" s="168">
        <v>1.965</v>
      </c>
      <c r="N19" s="169"/>
      <c r="O19" s="169"/>
      <c r="P19" s="169">
        <v>0.757</v>
      </c>
      <c r="Q19" s="170">
        <v>1.208</v>
      </c>
      <c r="R19" s="168">
        <v>3.583</v>
      </c>
      <c r="S19" s="169"/>
      <c r="T19" s="169"/>
      <c r="U19" s="169">
        <v>1.203</v>
      </c>
      <c r="V19" s="170">
        <v>2.38</v>
      </c>
      <c r="W19" s="168">
        <v>1.766</v>
      </c>
      <c r="X19" s="169"/>
      <c r="Y19" s="169"/>
      <c r="Z19" s="169">
        <v>0.341</v>
      </c>
      <c r="AA19" s="170">
        <v>1.425</v>
      </c>
      <c r="AB19" s="168">
        <v>1.8170000000000002</v>
      </c>
      <c r="AC19" s="169"/>
      <c r="AD19" s="169"/>
      <c r="AE19" s="169">
        <v>0.8620000000000001</v>
      </c>
      <c r="AF19" s="170">
        <v>0.9549999999999998</v>
      </c>
    </row>
    <row r="20" spans="1:32" ht="12.75" customHeight="1">
      <c r="A20" s="171"/>
      <c r="B20" s="172" t="s">
        <v>205</v>
      </c>
      <c r="C20" s="177">
        <v>0.1601</v>
      </c>
      <c r="D20" s="178"/>
      <c r="E20" s="178"/>
      <c r="F20" s="178">
        <v>0.0617000000000001</v>
      </c>
      <c r="G20" s="179">
        <v>0.1049</v>
      </c>
      <c r="H20" s="177">
        <v>0.1601</v>
      </c>
      <c r="I20" s="178"/>
      <c r="J20" s="178"/>
      <c r="K20" s="178">
        <v>0.0617000000000001</v>
      </c>
      <c r="L20" s="179">
        <v>0.1049</v>
      </c>
      <c r="M20" s="178">
        <v>0.1601</v>
      </c>
      <c r="N20" s="178"/>
      <c r="O20" s="178"/>
      <c r="P20" s="178">
        <v>0.0617000000000001</v>
      </c>
      <c r="Q20" s="179">
        <v>0.1049</v>
      </c>
      <c r="R20" s="177">
        <v>0.1293</v>
      </c>
      <c r="S20" s="178"/>
      <c r="T20" s="178"/>
      <c r="U20" s="178">
        <v>0.0434</v>
      </c>
      <c r="V20" s="179">
        <v>0.1382</v>
      </c>
      <c r="W20" s="177">
        <v>0.1504</v>
      </c>
      <c r="X20" s="178"/>
      <c r="Y20" s="178"/>
      <c r="Z20" s="178">
        <v>0.029</v>
      </c>
      <c r="AA20" s="179">
        <v>0.1604</v>
      </c>
      <c r="AB20" s="177">
        <v>0.1137</v>
      </c>
      <c r="AC20" s="178"/>
      <c r="AD20" s="178"/>
      <c r="AE20" s="178">
        <v>0.054</v>
      </c>
      <c r="AF20" s="179">
        <v>0.1146</v>
      </c>
    </row>
    <row r="21" spans="1:32" ht="25.5" customHeight="1">
      <c r="A21" s="166" t="s">
        <v>206</v>
      </c>
      <c r="B21" s="180" t="s">
        <v>207</v>
      </c>
      <c r="C21" s="168">
        <v>0</v>
      </c>
      <c r="D21" s="169"/>
      <c r="E21" s="169"/>
      <c r="F21" s="169"/>
      <c r="G21" s="170"/>
      <c r="H21" s="168">
        <v>0</v>
      </c>
      <c r="I21" s="169"/>
      <c r="J21" s="169"/>
      <c r="K21" s="169"/>
      <c r="L21" s="170"/>
      <c r="M21" s="168">
        <v>0</v>
      </c>
      <c r="N21" s="169"/>
      <c r="O21" s="169"/>
      <c r="P21" s="169"/>
      <c r="Q21" s="170"/>
      <c r="R21" s="168"/>
      <c r="S21" s="169"/>
      <c r="T21" s="169"/>
      <c r="U21" s="169"/>
      <c r="V21" s="170"/>
      <c r="W21" s="168">
        <v>0</v>
      </c>
      <c r="X21" s="169"/>
      <c r="Y21" s="169"/>
      <c r="Z21" s="169"/>
      <c r="AA21" s="170"/>
      <c r="AB21" s="168"/>
      <c r="AC21" s="169"/>
      <c r="AD21" s="169"/>
      <c r="AE21" s="169"/>
      <c r="AF21" s="170"/>
    </row>
    <row r="22" spans="1:32" ht="12.75" customHeight="1">
      <c r="A22" s="166" t="s">
        <v>208</v>
      </c>
      <c r="B22" s="167" t="s">
        <v>209</v>
      </c>
      <c r="C22" s="168">
        <v>20.614</v>
      </c>
      <c r="D22" s="169"/>
      <c r="E22" s="169"/>
      <c r="F22" s="169"/>
      <c r="G22" s="170">
        <v>20.614</v>
      </c>
      <c r="H22" s="168">
        <v>10.307</v>
      </c>
      <c r="I22" s="169"/>
      <c r="J22" s="169"/>
      <c r="K22" s="169"/>
      <c r="L22" s="170">
        <v>10.307</v>
      </c>
      <c r="M22" s="168">
        <v>10.307</v>
      </c>
      <c r="N22" s="169"/>
      <c r="O22" s="169"/>
      <c r="P22" s="169"/>
      <c r="Q22" s="170">
        <v>10.307</v>
      </c>
      <c r="R22" s="168">
        <v>24.133</v>
      </c>
      <c r="S22" s="169"/>
      <c r="T22" s="169"/>
      <c r="U22" s="169">
        <v>9.295</v>
      </c>
      <c r="V22" s="170">
        <v>14.838</v>
      </c>
      <c r="W22" s="168">
        <v>9.974</v>
      </c>
      <c r="X22" s="169"/>
      <c r="Y22" s="169"/>
      <c r="Z22" s="169">
        <v>2.515</v>
      </c>
      <c r="AA22" s="170">
        <v>7.459</v>
      </c>
      <c r="AB22" s="168">
        <v>14.158999999999999</v>
      </c>
      <c r="AC22" s="169"/>
      <c r="AD22" s="169"/>
      <c r="AE22" s="169">
        <v>6.779999999999999</v>
      </c>
      <c r="AF22" s="170">
        <v>7.379</v>
      </c>
    </row>
    <row r="23" spans="1:32" ht="25.5" customHeight="1">
      <c r="A23" s="171" t="s">
        <v>139</v>
      </c>
      <c r="B23" s="172" t="s">
        <v>210</v>
      </c>
      <c r="C23" s="181"/>
      <c r="D23" s="173"/>
      <c r="E23" s="173"/>
      <c r="F23" s="173"/>
      <c r="G23" s="174"/>
      <c r="H23" s="181"/>
      <c r="I23" s="173"/>
      <c r="J23" s="173"/>
      <c r="K23" s="173"/>
      <c r="L23" s="174"/>
      <c r="M23" s="181"/>
      <c r="N23" s="173"/>
      <c r="O23" s="173"/>
      <c r="P23" s="173"/>
      <c r="Q23" s="174"/>
      <c r="R23" s="181"/>
      <c r="S23" s="173"/>
      <c r="T23" s="173"/>
      <c r="U23" s="173">
        <v>3.567</v>
      </c>
      <c r="V23" s="174">
        <v>14.838</v>
      </c>
      <c r="W23" s="181"/>
      <c r="X23" s="173"/>
      <c r="Y23" s="173"/>
      <c r="Z23" s="173">
        <v>1.787</v>
      </c>
      <c r="AA23" s="174">
        <v>7.419</v>
      </c>
      <c r="AB23" s="181"/>
      <c r="AC23" s="173"/>
      <c r="AD23" s="173"/>
      <c r="AE23" s="173">
        <v>1.7800000000000002</v>
      </c>
      <c r="AF23" s="174">
        <v>7.419</v>
      </c>
    </row>
    <row r="24" spans="1:32" ht="12.75" customHeight="1">
      <c r="A24" s="171"/>
      <c r="B24" s="172" t="s">
        <v>211</v>
      </c>
      <c r="C24" s="181"/>
      <c r="D24" s="173"/>
      <c r="E24" s="173"/>
      <c r="F24" s="173"/>
      <c r="G24" s="174"/>
      <c r="H24" s="181"/>
      <c r="I24" s="173"/>
      <c r="J24" s="173"/>
      <c r="K24" s="173"/>
      <c r="L24" s="174"/>
      <c r="M24" s="181"/>
      <c r="N24" s="173"/>
      <c r="O24" s="173"/>
      <c r="P24" s="173"/>
      <c r="Q24" s="174"/>
      <c r="R24" s="181"/>
      <c r="S24" s="173"/>
      <c r="T24" s="173"/>
      <c r="U24" s="173"/>
      <c r="V24" s="174"/>
      <c r="W24" s="181"/>
      <c r="X24" s="173"/>
      <c r="Y24" s="173"/>
      <c r="Z24" s="173"/>
      <c r="AA24" s="174"/>
      <c r="AB24" s="181"/>
      <c r="AC24" s="173"/>
      <c r="AD24" s="173"/>
      <c r="AE24" s="173"/>
      <c r="AF24" s="174"/>
    </row>
    <row r="25" spans="1:32" ht="25.5">
      <c r="A25" s="171"/>
      <c r="B25" s="172" t="s">
        <v>212</v>
      </c>
      <c r="C25" s="181"/>
      <c r="D25" s="173"/>
      <c r="E25" s="173"/>
      <c r="F25" s="173"/>
      <c r="G25" s="174"/>
      <c r="H25" s="181"/>
      <c r="I25" s="173"/>
      <c r="J25" s="173"/>
      <c r="K25" s="173"/>
      <c r="L25" s="174"/>
      <c r="M25" s="181"/>
      <c r="N25" s="173"/>
      <c r="O25" s="173"/>
      <c r="P25" s="173"/>
      <c r="Q25" s="174"/>
      <c r="R25" s="181"/>
      <c r="S25" s="173"/>
      <c r="T25" s="173"/>
      <c r="U25" s="173"/>
      <c r="V25" s="174"/>
      <c r="W25" s="181"/>
      <c r="X25" s="173"/>
      <c r="Y25" s="173"/>
      <c r="Z25" s="173"/>
      <c r="AA25" s="174"/>
      <c r="AB25" s="181"/>
      <c r="AC25" s="173"/>
      <c r="AD25" s="173"/>
      <c r="AE25" s="173"/>
      <c r="AF25" s="174"/>
    </row>
    <row r="26" spans="1:32" ht="12.75" customHeight="1">
      <c r="A26" s="171"/>
      <c r="B26" s="172" t="s">
        <v>213</v>
      </c>
      <c r="C26" s="181"/>
      <c r="D26" s="173"/>
      <c r="E26" s="173"/>
      <c r="F26" s="173"/>
      <c r="G26" s="174"/>
      <c r="H26" s="181"/>
      <c r="I26" s="173"/>
      <c r="J26" s="173"/>
      <c r="K26" s="173"/>
      <c r="L26" s="174"/>
      <c r="M26" s="181"/>
      <c r="N26" s="173"/>
      <c r="O26" s="173"/>
      <c r="P26" s="173"/>
      <c r="Q26" s="174"/>
      <c r="R26" s="181"/>
      <c r="S26" s="173"/>
      <c r="T26" s="173"/>
      <c r="U26" s="173"/>
      <c r="V26" s="174"/>
      <c r="W26" s="181"/>
      <c r="X26" s="173"/>
      <c r="Y26" s="173"/>
      <c r="Z26" s="173"/>
      <c r="AA26" s="174"/>
      <c r="AB26" s="181"/>
      <c r="AC26" s="173"/>
      <c r="AD26" s="173"/>
      <c r="AE26" s="173"/>
      <c r="AF26" s="174"/>
    </row>
    <row r="27" spans="1:32" ht="12.75" customHeight="1">
      <c r="A27" s="171" t="s">
        <v>140</v>
      </c>
      <c r="B27" s="182" t="s">
        <v>141</v>
      </c>
      <c r="C27" s="181"/>
      <c r="D27" s="173"/>
      <c r="E27" s="173"/>
      <c r="F27" s="173"/>
      <c r="G27" s="174"/>
      <c r="H27" s="181"/>
      <c r="I27" s="173"/>
      <c r="J27" s="173"/>
      <c r="K27" s="173"/>
      <c r="L27" s="174"/>
      <c r="M27" s="181"/>
      <c r="N27" s="173"/>
      <c r="O27" s="173"/>
      <c r="P27" s="173"/>
      <c r="Q27" s="174"/>
      <c r="R27" s="181"/>
      <c r="S27" s="173"/>
      <c r="T27" s="173"/>
      <c r="U27" s="173"/>
      <c r="V27" s="174"/>
      <c r="W27" s="181"/>
      <c r="X27" s="173"/>
      <c r="Y27" s="173"/>
      <c r="Z27" s="173"/>
      <c r="AA27" s="174"/>
      <c r="AB27" s="181"/>
      <c r="AC27" s="173"/>
      <c r="AD27" s="173"/>
      <c r="AE27" s="173"/>
      <c r="AF27" s="174"/>
    </row>
    <row r="28" spans="1:32" ht="24.75" customHeight="1" thickBot="1">
      <c r="A28" s="183" t="s">
        <v>142</v>
      </c>
      <c r="B28" s="184" t="s">
        <v>214</v>
      </c>
      <c r="C28" s="185"/>
      <c r="D28" s="186"/>
      <c r="E28" s="186"/>
      <c r="F28" s="186"/>
      <c r="G28" s="187"/>
      <c r="H28" s="185"/>
      <c r="I28" s="186"/>
      <c r="J28" s="186"/>
      <c r="K28" s="186"/>
      <c r="L28" s="187"/>
      <c r="M28" s="185"/>
      <c r="N28" s="186"/>
      <c r="O28" s="186"/>
      <c r="P28" s="186"/>
      <c r="Q28" s="187"/>
      <c r="R28" s="185"/>
      <c r="S28" s="186"/>
      <c r="T28" s="186"/>
      <c r="U28" s="186">
        <v>5.728</v>
      </c>
      <c r="V28" s="187"/>
      <c r="W28" s="185"/>
      <c r="X28" s="186"/>
      <c r="Y28" s="186"/>
      <c r="Z28" s="186">
        <v>0.728</v>
      </c>
      <c r="AA28" s="187"/>
      <c r="AB28" s="185"/>
      <c r="AC28" s="186"/>
      <c r="AD28" s="186"/>
      <c r="AE28" s="186">
        <v>5</v>
      </c>
      <c r="AF28" s="187"/>
    </row>
    <row r="29" spans="1:32" ht="12.75" customHeight="1" thickBo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355" t="s">
        <v>121</v>
      </c>
      <c r="B30" s="357" t="s">
        <v>122</v>
      </c>
      <c r="C30" s="352" t="s">
        <v>401</v>
      </c>
      <c r="D30" s="353"/>
      <c r="E30" s="353"/>
      <c r="F30" s="353"/>
      <c r="G30" s="354"/>
      <c r="H30" s="352" t="s">
        <v>402</v>
      </c>
      <c r="I30" s="353"/>
      <c r="J30" s="353"/>
      <c r="K30" s="353"/>
      <c r="L30" s="354"/>
      <c r="M30" s="352" t="s">
        <v>403</v>
      </c>
      <c r="N30" s="353"/>
      <c r="O30" s="353"/>
      <c r="P30" s="353"/>
      <c r="Q30" s="354"/>
      <c r="R30" s="352" t="s">
        <v>340</v>
      </c>
      <c r="S30" s="353"/>
      <c r="T30" s="353"/>
      <c r="U30" s="353"/>
      <c r="V30" s="354"/>
      <c r="W30" s="352" t="s">
        <v>341</v>
      </c>
      <c r="X30" s="353"/>
      <c r="Y30" s="353"/>
      <c r="Z30" s="353"/>
      <c r="AA30" s="354"/>
      <c r="AB30" s="352" t="s">
        <v>342</v>
      </c>
      <c r="AC30" s="353"/>
      <c r="AD30" s="353"/>
      <c r="AE30" s="353"/>
      <c r="AF30" s="354"/>
    </row>
    <row r="31" spans="1:32" ht="12.75" customHeight="1" thickBot="1">
      <c r="A31" s="356"/>
      <c r="B31" s="358"/>
      <c r="C31" s="158" t="s">
        <v>123</v>
      </c>
      <c r="D31" s="159" t="s">
        <v>124</v>
      </c>
      <c r="E31" s="159" t="s">
        <v>125</v>
      </c>
      <c r="F31" s="159" t="s">
        <v>126</v>
      </c>
      <c r="G31" s="160" t="s">
        <v>127</v>
      </c>
      <c r="H31" s="158" t="s">
        <v>123</v>
      </c>
      <c r="I31" s="159" t="s">
        <v>124</v>
      </c>
      <c r="J31" s="159" t="s">
        <v>125</v>
      </c>
      <c r="K31" s="159" t="s">
        <v>126</v>
      </c>
      <c r="L31" s="160" t="s">
        <v>127</v>
      </c>
      <c r="M31" s="158" t="s">
        <v>123</v>
      </c>
      <c r="N31" s="159" t="s">
        <v>124</v>
      </c>
      <c r="O31" s="159" t="s">
        <v>125</v>
      </c>
      <c r="P31" s="159" t="s">
        <v>126</v>
      </c>
      <c r="Q31" s="160" t="s">
        <v>127</v>
      </c>
      <c r="R31" s="158" t="s">
        <v>123</v>
      </c>
      <c r="S31" s="159" t="s">
        <v>124</v>
      </c>
      <c r="T31" s="159" t="s">
        <v>125</v>
      </c>
      <c r="U31" s="159" t="s">
        <v>126</v>
      </c>
      <c r="V31" s="160" t="s">
        <v>127</v>
      </c>
      <c r="W31" s="158" t="s">
        <v>123</v>
      </c>
      <c r="X31" s="159" t="s">
        <v>124</v>
      </c>
      <c r="Y31" s="159" t="s">
        <v>125</v>
      </c>
      <c r="Z31" s="159" t="s">
        <v>126</v>
      </c>
      <c r="AA31" s="160" t="s">
        <v>127</v>
      </c>
      <c r="AB31" s="158" t="s">
        <v>123</v>
      </c>
      <c r="AC31" s="159" t="s">
        <v>124</v>
      </c>
      <c r="AD31" s="159" t="s">
        <v>125</v>
      </c>
      <c r="AE31" s="159" t="s">
        <v>126</v>
      </c>
      <c r="AF31" s="160" t="s">
        <v>127</v>
      </c>
    </row>
    <row r="32" spans="1:32" ht="12.75" customHeight="1">
      <c r="A32" s="161">
        <v>1</v>
      </c>
      <c r="B32" s="162">
        <v>2</v>
      </c>
      <c r="C32" s="163">
        <v>3</v>
      </c>
      <c r="D32" s="164">
        <v>4</v>
      </c>
      <c r="E32" s="165">
        <v>5</v>
      </c>
      <c r="F32" s="164">
        <v>6</v>
      </c>
      <c r="G32" s="162">
        <v>7</v>
      </c>
      <c r="H32" s="163">
        <v>8</v>
      </c>
      <c r="I32" s="164">
        <v>9</v>
      </c>
      <c r="J32" s="165">
        <v>10</v>
      </c>
      <c r="K32" s="164">
        <v>11</v>
      </c>
      <c r="L32" s="162">
        <v>12</v>
      </c>
      <c r="M32" s="163">
        <v>13</v>
      </c>
      <c r="N32" s="164">
        <v>14</v>
      </c>
      <c r="O32" s="165">
        <v>15</v>
      </c>
      <c r="P32" s="164">
        <v>16</v>
      </c>
      <c r="Q32" s="162">
        <v>17</v>
      </c>
      <c r="R32" s="163">
        <v>18</v>
      </c>
      <c r="S32" s="164">
        <v>19</v>
      </c>
      <c r="T32" s="165">
        <v>20</v>
      </c>
      <c r="U32" s="164">
        <v>21</v>
      </c>
      <c r="V32" s="162">
        <v>22</v>
      </c>
      <c r="W32" s="163">
        <v>23</v>
      </c>
      <c r="X32" s="164">
        <v>24</v>
      </c>
      <c r="Y32" s="165">
        <v>25</v>
      </c>
      <c r="Z32" s="164">
        <v>26</v>
      </c>
      <c r="AA32" s="162">
        <v>27</v>
      </c>
      <c r="AB32" s="163">
        <v>28</v>
      </c>
      <c r="AC32" s="164">
        <v>29</v>
      </c>
      <c r="AD32" s="165">
        <v>30</v>
      </c>
      <c r="AE32" s="164">
        <v>31</v>
      </c>
      <c r="AF32" s="162">
        <v>32</v>
      </c>
    </row>
    <row r="33" spans="1:32" ht="12.75" customHeight="1">
      <c r="A33" s="166" t="s">
        <v>128</v>
      </c>
      <c r="B33" s="167" t="s">
        <v>129</v>
      </c>
      <c r="C33" s="168">
        <v>24.544</v>
      </c>
      <c r="D33" s="169"/>
      <c r="E33" s="169"/>
      <c r="F33" s="169">
        <v>24.544</v>
      </c>
      <c r="G33" s="170"/>
      <c r="H33" s="168">
        <v>12.272</v>
      </c>
      <c r="I33" s="169"/>
      <c r="J33" s="169"/>
      <c r="K33" s="169">
        <v>12.272</v>
      </c>
      <c r="L33" s="170"/>
      <c r="M33" s="168">
        <v>12.272</v>
      </c>
      <c r="N33" s="169"/>
      <c r="O33" s="169"/>
      <c r="P33" s="169">
        <v>12.272</v>
      </c>
      <c r="Q33" s="170"/>
      <c r="R33" s="168">
        <v>39.109</v>
      </c>
      <c r="S33" s="169"/>
      <c r="T33" s="169"/>
      <c r="U33" s="168">
        <v>39.109</v>
      </c>
      <c r="V33" s="170"/>
      <c r="W33" s="168">
        <f>R33/2</f>
        <v>19.5545</v>
      </c>
      <c r="X33" s="169"/>
      <c r="Y33" s="169"/>
      <c r="Z33" s="169">
        <f>U33/2</f>
        <v>19.5545</v>
      </c>
      <c r="AA33" s="170"/>
      <c r="AB33" s="168">
        <v>19.5545</v>
      </c>
      <c r="AC33" s="169"/>
      <c r="AD33" s="169"/>
      <c r="AE33" s="169">
        <v>19.5545</v>
      </c>
      <c r="AF33" s="170"/>
    </row>
    <row r="34" spans="1:32" ht="12.75" customHeight="1">
      <c r="A34" s="171" t="s">
        <v>130</v>
      </c>
      <c r="B34" s="172" t="s">
        <v>131</v>
      </c>
      <c r="C34" s="168">
        <v>24.544</v>
      </c>
      <c r="D34" s="173"/>
      <c r="E34" s="173"/>
      <c r="F34" s="173">
        <v>24.544</v>
      </c>
      <c r="G34" s="174"/>
      <c r="H34" s="168">
        <v>12.272</v>
      </c>
      <c r="I34" s="173"/>
      <c r="J34" s="173"/>
      <c r="K34" s="173">
        <v>12.272</v>
      </c>
      <c r="L34" s="175">
        <v>11.515</v>
      </c>
      <c r="M34" s="168">
        <v>12.272</v>
      </c>
      <c r="N34" s="173"/>
      <c r="O34" s="173"/>
      <c r="P34" s="169">
        <v>12.272</v>
      </c>
      <c r="Q34" s="175">
        <v>11.515</v>
      </c>
      <c r="R34" s="168">
        <v>39.109</v>
      </c>
      <c r="S34" s="173"/>
      <c r="T34" s="173"/>
      <c r="U34" s="168">
        <v>39.109</v>
      </c>
      <c r="V34" s="174"/>
      <c r="W34" s="168">
        <f>R34/2</f>
        <v>19.5545</v>
      </c>
      <c r="X34" s="173"/>
      <c r="Y34" s="173"/>
      <c r="Z34" s="173">
        <f>U34/2</f>
        <v>19.5545</v>
      </c>
      <c r="AA34" s="175">
        <v>11.515</v>
      </c>
      <c r="AB34" s="168">
        <v>19.5545</v>
      </c>
      <c r="AC34" s="173"/>
      <c r="AD34" s="173"/>
      <c r="AE34" s="173">
        <v>19.5545</v>
      </c>
      <c r="AF34" s="175">
        <v>11.515</v>
      </c>
    </row>
    <row r="35" spans="1:32" ht="15.75">
      <c r="A35" s="171"/>
      <c r="B35" s="172" t="s">
        <v>132</v>
      </c>
      <c r="C35" s="168"/>
      <c r="D35" s="173"/>
      <c r="E35" s="173"/>
      <c r="F35" s="173"/>
      <c r="G35" s="174"/>
      <c r="H35" s="168"/>
      <c r="I35" s="173"/>
      <c r="J35" s="173"/>
      <c r="K35" s="173"/>
      <c r="L35" s="174"/>
      <c r="M35" s="168"/>
      <c r="N35" s="173"/>
      <c r="O35" s="173"/>
      <c r="P35" s="169"/>
      <c r="Q35" s="174"/>
      <c r="R35" s="168"/>
      <c r="S35" s="173"/>
      <c r="T35" s="173"/>
      <c r="U35" s="173"/>
      <c r="V35" s="174"/>
      <c r="W35" s="168"/>
      <c r="X35" s="173"/>
      <c r="Y35" s="173"/>
      <c r="Z35" s="173"/>
      <c r="AA35" s="174"/>
      <c r="AB35" s="168"/>
      <c r="AC35" s="173"/>
      <c r="AD35" s="173"/>
      <c r="AE35" s="173"/>
      <c r="AF35" s="174"/>
    </row>
    <row r="36" spans="1:32" ht="15.75">
      <c r="A36" s="171"/>
      <c r="B36" s="172" t="s">
        <v>124</v>
      </c>
      <c r="C36" s="168"/>
      <c r="D36" s="176"/>
      <c r="E36" s="173"/>
      <c r="F36" s="173"/>
      <c r="G36" s="174"/>
      <c r="H36" s="168"/>
      <c r="I36" s="176"/>
      <c r="J36" s="173"/>
      <c r="K36" s="173"/>
      <c r="L36" s="174"/>
      <c r="M36" s="168"/>
      <c r="N36" s="176"/>
      <c r="O36" s="173"/>
      <c r="P36" s="169"/>
      <c r="Q36" s="174"/>
      <c r="R36" s="168"/>
      <c r="S36" s="176"/>
      <c r="T36" s="173"/>
      <c r="U36" s="173"/>
      <c r="V36" s="174"/>
      <c r="W36" s="168"/>
      <c r="X36" s="176"/>
      <c r="Y36" s="173"/>
      <c r="Z36" s="173"/>
      <c r="AA36" s="174"/>
      <c r="AB36" s="168"/>
      <c r="AC36" s="176"/>
      <c r="AD36" s="173"/>
      <c r="AE36" s="173"/>
      <c r="AF36" s="174"/>
    </row>
    <row r="37" spans="1:32" ht="15.75">
      <c r="A37" s="171"/>
      <c r="B37" s="172" t="s">
        <v>125</v>
      </c>
      <c r="C37" s="168"/>
      <c r="D37" s="173"/>
      <c r="E37" s="173"/>
      <c r="F37" s="173"/>
      <c r="G37" s="174"/>
      <c r="H37" s="168"/>
      <c r="I37" s="173"/>
      <c r="J37" s="173"/>
      <c r="K37" s="173"/>
      <c r="L37" s="174"/>
      <c r="M37" s="168"/>
      <c r="N37" s="173"/>
      <c r="O37" s="173"/>
      <c r="P37" s="169"/>
      <c r="Q37" s="174"/>
      <c r="R37" s="168"/>
      <c r="S37" s="173"/>
      <c r="T37" s="173"/>
      <c r="U37" s="173"/>
      <c r="V37" s="174"/>
      <c r="W37" s="168"/>
      <c r="X37" s="173"/>
      <c r="Y37" s="173"/>
      <c r="Z37" s="173"/>
      <c r="AA37" s="174"/>
      <c r="AB37" s="168"/>
      <c r="AC37" s="173"/>
      <c r="AD37" s="173"/>
      <c r="AE37" s="173"/>
      <c r="AF37" s="174"/>
    </row>
    <row r="38" spans="1:32" ht="15.75">
      <c r="A38" s="171"/>
      <c r="B38" s="172" t="s">
        <v>133</v>
      </c>
      <c r="C38" s="168">
        <v>24.544</v>
      </c>
      <c r="D38" s="173"/>
      <c r="E38" s="173"/>
      <c r="F38" s="173">
        <v>24.544</v>
      </c>
      <c r="G38" s="175">
        <v>23.03</v>
      </c>
      <c r="H38" s="168">
        <v>12.272</v>
      </c>
      <c r="I38" s="173"/>
      <c r="J38" s="173"/>
      <c r="K38" s="173">
        <v>12.272</v>
      </c>
      <c r="L38" s="175">
        <v>11.515</v>
      </c>
      <c r="M38" s="168">
        <v>12.272</v>
      </c>
      <c r="N38" s="173"/>
      <c r="O38" s="173"/>
      <c r="P38" s="169">
        <v>12.272</v>
      </c>
      <c r="Q38" s="175">
        <v>11.515</v>
      </c>
      <c r="R38" s="168">
        <v>39.109</v>
      </c>
      <c r="S38" s="173"/>
      <c r="T38" s="173"/>
      <c r="U38" s="168">
        <v>39.109</v>
      </c>
      <c r="V38" s="413">
        <v>36.7016</v>
      </c>
      <c r="W38" s="168">
        <f>R38/2</f>
        <v>19.5545</v>
      </c>
      <c r="X38" s="173"/>
      <c r="Y38" s="173"/>
      <c r="Z38" s="173">
        <f>U38/2</f>
        <v>19.5545</v>
      </c>
      <c r="AA38" s="175">
        <f>V38/2</f>
        <v>18.3508</v>
      </c>
      <c r="AB38" s="168">
        <v>19.5545</v>
      </c>
      <c r="AC38" s="173"/>
      <c r="AD38" s="173"/>
      <c r="AE38" s="173">
        <v>19.5545</v>
      </c>
      <c r="AF38" s="175">
        <v>18.3508</v>
      </c>
    </row>
    <row r="39" spans="1:32" ht="15.75">
      <c r="A39" s="171" t="s">
        <v>134</v>
      </c>
      <c r="B39" s="172" t="s">
        <v>135</v>
      </c>
      <c r="C39" s="168"/>
      <c r="D39" s="173"/>
      <c r="E39" s="173"/>
      <c r="F39" s="173"/>
      <c r="G39" s="174"/>
      <c r="H39" s="168"/>
      <c r="I39" s="173"/>
      <c r="J39" s="173"/>
      <c r="K39" s="173"/>
      <c r="L39" s="174"/>
      <c r="M39" s="168"/>
      <c r="N39" s="173"/>
      <c r="O39" s="173"/>
      <c r="P39" s="169"/>
      <c r="Q39" s="174"/>
      <c r="R39" s="168"/>
      <c r="S39" s="173"/>
      <c r="T39" s="173"/>
      <c r="U39" s="173"/>
      <c r="V39" s="174"/>
      <c r="W39" s="168"/>
      <c r="X39" s="173"/>
      <c r="Y39" s="173"/>
      <c r="Z39" s="173"/>
      <c r="AA39" s="174"/>
      <c r="AB39" s="168"/>
      <c r="AC39" s="173"/>
      <c r="AD39" s="173"/>
      <c r="AE39" s="173"/>
      <c r="AF39" s="174"/>
    </row>
    <row r="40" spans="1:32" ht="25.5">
      <c r="A40" s="171" t="s">
        <v>202</v>
      </c>
      <c r="B40" s="172" t="s">
        <v>136</v>
      </c>
      <c r="C40" s="168"/>
      <c r="D40" s="173"/>
      <c r="E40" s="173"/>
      <c r="F40" s="173"/>
      <c r="G40" s="174"/>
      <c r="H40" s="168"/>
      <c r="I40" s="173"/>
      <c r="J40" s="173"/>
      <c r="K40" s="173"/>
      <c r="L40" s="174"/>
      <c r="M40" s="168"/>
      <c r="N40" s="173"/>
      <c r="O40" s="173"/>
      <c r="P40" s="169"/>
      <c r="Q40" s="174"/>
      <c r="R40" s="168"/>
      <c r="S40" s="173"/>
      <c r="T40" s="173"/>
      <c r="U40" s="173"/>
      <c r="V40" s="174"/>
      <c r="W40" s="168"/>
      <c r="X40" s="173"/>
      <c r="Y40" s="173"/>
      <c r="Z40" s="173"/>
      <c r="AA40" s="174"/>
      <c r="AB40" s="168"/>
      <c r="AC40" s="173"/>
      <c r="AD40" s="173"/>
      <c r="AE40" s="173"/>
      <c r="AF40" s="174"/>
    </row>
    <row r="41" spans="1:32" ht="25.5">
      <c r="A41" s="171" t="s">
        <v>137</v>
      </c>
      <c r="B41" s="172" t="s">
        <v>203</v>
      </c>
      <c r="C41" s="168"/>
      <c r="D41" s="173"/>
      <c r="E41" s="173"/>
      <c r="F41" s="173"/>
      <c r="G41" s="174"/>
      <c r="H41" s="168"/>
      <c r="I41" s="173"/>
      <c r="J41" s="173"/>
      <c r="K41" s="173">
        <v>12.272</v>
      </c>
      <c r="L41" s="174"/>
      <c r="M41" s="168">
        <v>12.272</v>
      </c>
      <c r="N41" s="173"/>
      <c r="O41" s="173"/>
      <c r="P41" s="169">
        <v>12.272</v>
      </c>
      <c r="Q41" s="174"/>
      <c r="R41" s="168"/>
      <c r="S41" s="173"/>
      <c r="T41" s="173"/>
      <c r="U41" s="173"/>
      <c r="V41" s="174"/>
      <c r="W41" s="168"/>
      <c r="X41" s="173"/>
      <c r="Y41" s="173"/>
      <c r="Z41" s="173">
        <v>12.272</v>
      </c>
      <c r="AA41" s="174"/>
      <c r="AB41" s="168"/>
      <c r="AC41" s="173"/>
      <c r="AD41" s="173"/>
      <c r="AE41" s="173">
        <v>12.272</v>
      </c>
      <c r="AF41" s="174"/>
    </row>
    <row r="42" spans="1:32" ht="15.75">
      <c r="A42" s="166" t="s">
        <v>204</v>
      </c>
      <c r="B42" s="167" t="s">
        <v>138</v>
      </c>
      <c r="C42" s="168">
        <v>3.93</v>
      </c>
      <c r="D42" s="169"/>
      <c r="E42" s="169"/>
      <c r="F42" s="169">
        <v>1.514</v>
      </c>
      <c r="G42" s="170">
        <v>2.416</v>
      </c>
      <c r="H42" s="168">
        <v>1.965</v>
      </c>
      <c r="I42" s="169"/>
      <c r="J42" s="169"/>
      <c r="K42" s="169">
        <v>0.757</v>
      </c>
      <c r="L42" s="170">
        <v>1.208</v>
      </c>
      <c r="M42" s="168">
        <v>1.965</v>
      </c>
      <c r="N42" s="169"/>
      <c r="O42" s="169"/>
      <c r="P42" s="169">
        <v>0.757</v>
      </c>
      <c r="Q42" s="170">
        <v>1.208</v>
      </c>
      <c r="R42" s="168">
        <v>6.2614</v>
      </c>
      <c r="S42" s="169"/>
      <c r="T42" s="169"/>
      <c r="U42" s="169">
        <v>2.4074</v>
      </c>
      <c r="V42" s="170">
        <v>3.854</v>
      </c>
      <c r="W42" s="168">
        <f>R42/2</f>
        <v>3.1307</v>
      </c>
      <c r="X42" s="169"/>
      <c r="Y42" s="169"/>
      <c r="Z42" s="169">
        <f>U42/2</f>
        <v>1.2037</v>
      </c>
      <c r="AA42" s="170">
        <f>V42/2</f>
        <v>1.927</v>
      </c>
      <c r="AB42" s="168">
        <v>3.1307</v>
      </c>
      <c r="AC42" s="169"/>
      <c r="AD42" s="169"/>
      <c r="AE42" s="169">
        <v>1.2037</v>
      </c>
      <c r="AF42" s="170">
        <v>1.927</v>
      </c>
    </row>
    <row r="43" spans="1:32" ht="15.75">
      <c r="A43" s="171"/>
      <c r="B43" s="172" t="s">
        <v>205</v>
      </c>
      <c r="C43" s="177">
        <v>0.1601</v>
      </c>
      <c r="D43" s="178"/>
      <c r="E43" s="178"/>
      <c r="F43" s="178">
        <v>0.0617000000000001</v>
      </c>
      <c r="G43" s="179">
        <v>0.1049</v>
      </c>
      <c r="H43" s="177">
        <v>0.1601</v>
      </c>
      <c r="I43" s="178"/>
      <c r="J43" s="178"/>
      <c r="K43" s="178">
        <v>0.0617000000000001</v>
      </c>
      <c r="L43" s="179">
        <v>0.1049</v>
      </c>
      <c r="M43" s="178">
        <v>0.1601</v>
      </c>
      <c r="N43" s="178"/>
      <c r="O43" s="178"/>
      <c r="P43" s="178">
        <v>0.0617000000000001</v>
      </c>
      <c r="Q43" s="179">
        <v>0.1049</v>
      </c>
      <c r="R43" s="177">
        <v>0.1601</v>
      </c>
      <c r="S43" s="178"/>
      <c r="T43" s="178"/>
      <c r="U43" s="178">
        <v>0.0617000000000001</v>
      </c>
      <c r="V43" s="179">
        <v>0.1049</v>
      </c>
      <c r="W43" s="177">
        <v>0.1601</v>
      </c>
      <c r="X43" s="178"/>
      <c r="Y43" s="178"/>
      <c r="Z43" s="178">
        <v>0.0617000000000001</v>
      </c>
      <c r="AA43" s="179">
        <v>0.1049</v>
      </c>
      <c r="AB43" s="177">
        <v>0.1601</v>
      </c>
      <c r="AC43" s="178"/>
      <c r="AD43" s="178"/>
      <c r="AE43" s="178">
        <v>0.0617000000000001</v>
      </c>
      <c r="AF43" s="179">
        <v>0.1049</v>
      </c>
    </row>
    <row r="44" spans="1:32" ht="38.25">
      <c r="A44" s="166" t="s">
        <v>206</v>
      </c>
      <c r="B44" s="180" t="s">
        <v>207</v>
      </c>
      <c r="C44" s="168">
        <v>0</v>
      </c>
      <c r="D44" s="169"/>
      <c r="E44" s="169"/>
      <c r="F44" s="169"/>
      <c r="G44" s="170"/>
      <c r="H44" s="168"/>
      <c r="I44" s="169"/>
      <c r="J44" s="169"/>
      <c r="K44" s="169"/>
      <c r="L44" s="170"/>
      <c r="M44" s="168">
        <v>0</v>
      </c>
      <c r="N44" s="169"/>
      <c r="O44" s="169"/>
      <c r="P44" s="169"/>
      <c r="Q44" s="170"/>
      <c r="R44" s="168">
        <v>0</v>
      </c>
      <c r="S44" s="169"/>
      <c r="T44" s="169"/>
      <c r="U44" s="169"/>
      <c r="V44" s="170"/>
      <c r="W44" s="168"/>
      <c r="X44" s="169"/>
      <c r="Y44" s="169"/>
      <c r="Z44" s="169"/>
      <c r="AA44" s="170"/>
      <c r="AB44" s="168"/>
      <c r="AC44" s="169"/>
      <c r="AD44" s="169"/>
      <c r="AE44" s="169"/>
      <c r="AF44" s="170"/>
    </row>
    <row r="45" spans="1:32" ht="15.75">
      <c r="A45" s="166" t="s">
        <v>208</v>
      </c>
      <c r="B45" s="167" t="s">
        <v>209</v>
      </c>
      <c r="C45" s="168">
        <v>20.614</v>
      </c>
      <c r="D45" s="169"/>
      <c r="E45" s="169"/>
      <c r="F45" s="169"/>
      <c r="G45" s="170">
        <v>20.614</v>
      </c>
      <c r="H45" s="168">
        <v>10.307</v>
      </c>
      <c r="I45" s="169"/>
      <c r="J45" s="169"/>
      <c r="K45" s="169"/>
      <c r="L45" s="170">
        <v>10.307</v>
      </c>
      <c r="M45" s="168">
        <v>10.307</v>
      </c>
      <c r="N45" s="169"/>
      <c r="O45" s="169"/>
      <c r="P45" s="169"/>
      <c r="Q45" s="170">
        <v>10.307</v>
      </c>
      <c r="R45" s="168">
        <v>32.848</v>
      </c>
      <c r="S45" s="169"/>
      <c r="T45" s="169"/>
      <c r="U45" s="169"/>
      <c r="V45" s="170">
        <v>32.848</v>
      </c>
      <c r="W45" s="168">
        <f>R45/2</f>
        <v>16.424</v>
      </c>
      <c r="X45" s="169"/>
      <c r="Y45" s="169"/>
      <c r="Z45" s="169"/>
      <c r="AA45" s="170">
        <f>V45/2</f>
        <v>16.424</v>
      </c>
      <c r="AB45" s="168">
        <v>16.424</v>
      </c>
      <c r="AC45" s="169"/>
      <c r="AD45" s="169"/>
      <c r="AE45" s="169"/>
      <c r="AF45" s="170">
        <v>16.424</v>
      </c>
    </row>
    <row r="46" spans="1:32" ht="25.5">
      <c r="A46" s="171" t="s">
        <v>139</v>
      </c>
      <c r="B46" s="172" t="s">
        <v>210</v>
      </c>
      <c r="C46" s="181"/>
      <c r="D46" s="173"/>
      <c r="E46" s="173"/>
      <c r="F46" s="173"/>
      <c r="G46" s="174"/>
      <c r="H46" s="181"/>
      <c r="I46" s="173"/>
      <c r="J46" s="173"/>
      <c r="K46" s="173"/>
      <c r="L46" s="174"/>
      <c r="M46" s="181"/>
      <c r="N46" s="173"/>
      <c r="O46" s="173"/>
      <c r="P46" s="173"/>
      <c r="Q46" s="174"/>
      <c r="R46" s="181"/>
      <c r="S46" s="173"/>
      <c r="T46" s="173"/>
      <c r="U46" s="173"/>
      <c r="V46" s="174">
        <v>20.672</v>
      </c>
      <c r="W46" s="181"/>
      <c r="X46" s="173"/>
      <c r="Y46" s="173"/>
      <c r="Z46" s="173"/>
      <c r="AA46" s="174">
        <f>V46/2</f>
        <v>10.336</v>
      </c>
      <c r="AB46" s="181"/>
      <c r="AC46" s="173"/>
      <c r="AD46" s="173"/>
      <c r="AE46" s="173"/>
      <c r="AF46" s="174">
        <v>10.336</v>
      </c>
    </row>
    <row r="47" spans="1:32" ht="15.75">
      <c r="A47" s="171"/>
      <c r="B47" s="172" t="s">
        <v>211</v>
      </c>
      <c r="C47" s="181"/>
      <c r="D47" s="173"/>
      <c r="E47" s="173"/>
      <c r="F47" s="173"/>
      <c r="G47" s="174"/>
      <c r="H47" s="181"/>
      <c r="I47" s="173"/>
      <c r="J47" s="173"/>
      <c r="K47" s="173"/>
      <c r="L47" s="174"/>
      <c r="M47" s="181"/>
      <c r="N47" s="173"/>
      <c r="O47" s="173"/>
      <c r="P47" s="173"/>
      <c r="Q47" s="174"/>
      <c r="R47" s="181"/>
      <c r="S47" s="173"/>
      <c r="T47" s="173"/>
      <c r="U47" s="173"/>
      <c r="V47" s="174"/>
      <c r="W47" s="181"/>
      <c r="X47" s="173"/>
      <c r="Y47" s="173"/>
      <c r="Z47" s="173"/>
      <c r="AA47" s="174"/>
      <c r="AB47" s="181"/>
      <c r="AC47" s="173"/>
      <c r="AD47" s="173"/>
      <c r="AE47" s="173"/>
      <c r="AF47" s="174"/>
    </row>
    <row r="48" spans="1:32" ht="25.5">
      <c r="A48" s="171"/>
      <c r="B48" s="172" t="s">
        <v>212</v>
      </c>
      <c r="C48" s="181"/>
      <c r="D48" s="173"/>
      <c r="E48" s="173"/>
      <c r="F48" s="173"/>
      <c r="G48" s="174"/>
      <c r="H48" s="181"/>
      <c r="I48" s="173"/>
      <c r="J48" s="173"/>
      <c r="K48" s="173"/>
      <c r="L48" s="174"/>
      <c r="M48" s="181"/>
      <c r="N48" s="173"/>
      <c r="O48" s="173"/>
      <c r="P48" s="173"/>
      <c r="Q48" s="174"/>
      <c r="R48" s="181"/>
      <c r="S48" s="173"/>
      <c r="T48" s="173"/>
      <c r="U48" s="173"/>
      <c r="V48" s="174"/>
      <c r="W48" s="181"/>
      <c r="X48" s="173"/>
      <c r="Y48" s="173"/>
      <c r="Z48" s="173"/>
      <c r="AA48" s="174"/>
      <c r="AB48" s="181"/>
      <c r="AC48" s="173"/>
      <c r="AD48" s="173"/>
      <c r="AE48" s="173"/>
      <c r="AF48" s="174"/>
    </row>
    <row r="49" spans="1:32" ht="15.75">
      <c r="A49" s="171"/>
      <c r="B49" s="172" t="s">
        <v>213</v>
      </c>
      <c r="C49" s="181"/>
      <c r="D49" s="173"/>
      <c r="E49" s="173"/>
      <c r="F49" s="173"/>
      <c r="G49" s="174"/>
      <c r="H49" s="181"/>
      <c r="I49" s="173"/>
      <c r="J49" s="173"/>
      <c r="K49" s="173"/>
      <c r="L49" s="174"/>
      <c r="M49" s="181"/>
      <c r="N49" s="173"/>
      <c r="O49" s="173"/>
      <c r="P49" s="173"/>
      <c r="Q49" s="174"/>
      <c r="R49" s="181"/>
      <c r="S49" s="173"/>
      <c r="T49" s="173"/>
      <c r="U49" s="173"/>
      <c r="V49" s="174"/>
      <c r="W49" s="181"/>
      <c r="X49" s="173"/>
      <c r="Y49" s="173"/>
      <c r="Z49" s="173"/>
      <c r="AA49" s="174"/>
      <c r="AB49" s="181"/>
      <c r="AC49" s="173"/>
      <c r="AD49" s="173"/>
      <c r="AE49" s="173"/>
      <c r="AF49" s="174"/>
    </row>
    <row r="50" spans="1:32" ht="15.75">
      <c r="A50" s="171" t="s">
        <v>140</v>
      </c>
      <c r="B50" s="182" t="s">
        <v>141</v>
      </c>
      <c r="C50" s="181"/>
      <c r="D50" s="173"/>
      <c r="E50" s="173"/>
      <c r="F50" s="173"/>
      <c r="G50" s="174"/>
      <c r="H50" s="181"/>
      <c r="I50" s="173"/>
      <c r="J50" s="173"/>
      <c r="K50" s="173"/>
      <c r="L50" s="174"/>
      <c r="M50" s="181"/>
      <c r="N50" s="173"/>
      <c r="O50" s="173"/>
      <c r="P50" s="173"/>
      <c r="Q50" s="174"/>
      <c r="R50" s="181"/>
      <c r="S50" s="173"/>
      <c r="T50" s="173"/>
      <c r="U50" s="173"/>
      <c r="V50" s="174"/>
      <c r="W50" s="181"/>
      <c r="X50" s="173"/>
      <c r="Y50" s="173"/>
      <c r="Z50" s="173"/>
      <c r="AA50" s="174"/>
      <c r="AB50" s="181"/>
      <c r="AC50" s="173"/>
      <c r="AD50" s="173"/>
      <c r="AE50" s="173"/>
      <c r="AF50" s="174"/>
    </row>
    <row r="51" spans="1:32" ht="26.25" thickBot="1">
      <c r="A51" s="183" t="s">
        <v>142</v>
      </c>
      <c r="B51" s="184" t="s">
        <v>214</v>
      </c>
      <c r="C51" s="185"/>
      <c r="D51" s="186"/>
      <c r="E51" s="186"/>
      <c r="F51" s="186"/>
      <c r="G51" s="187"/>
      <c r="H51" s="185"/>
      <c r="I51" s="186"/>
      <c r="J51" s="186"/>
      <c r="K51" s="186"/>
      <c r="L51" s="187"/>
      <c r="M51" s="185"/>
      <c r="N51" s="186"/>
      <c r="O51" s="186"/>
      <c r="P51" s="186"/>
      <c r="Q51" s="187"/>
      <c r="R51" s="185"/>
      <c r="S51" s="186"/>
      <c r="T51" s="186"/>
      <c r="U51" s="186"/>
      <c r="V51" s="187">
        <v>12.176</v>
      </c>
      <c r="W51" s="185"/>
      <c r="X51" s="186"/>
      <c r="Y51" s="186"/>
      <c r="Z51" s="186"/>
      <c r="AA51" s="187">
        <f>V51/2</f>
        <v>6.088</v>
      </c>
      <c r="AB51" s="185"/>
      <c r="AC51" s="186"/>
      <c r="AD51" s="186"/>
      <c r="AE51" s="186"/>
      <c r="AF51" s="187">
        <v>6.088</v>
      </c>
    </row>
    <row r="52" spans="1:32" ht="15.75">
      <c r="A52" s="69"/>
      <c r="B52" s="73"/>
      <c r="C52" s="74"/>
      <c r="D52" s="75"/>
      <c r="E52" s="75"/>
      <c r="F52" s="75"/>
      <c r="G52" s="75"/>
      <c r="H52" s="74"/>
      <c r="I52" s="75"/>
      <c r="J52" s="75"/>
      <c r="K52" s="75"/>
      <c r="L52" s="75"/>
      <c r="M52" s="74"/>
      <c r="N52" s="69"/>
      <c r="O52" s="69"/>
      <c r="P52" s="69"/>
      <c r="Q52" s="69"/>
      <c r="R52" s="74"/>
      <c r="S52" s="75"/>
      <c r="T52" s="75"/>
      <c r="U52" s="75"/>
      <c r="V52" s="75"/>
      <c r="W52" s="74"/>
      <c r="X52" s="75"/>
      <c r="Y52" s="75"/>
      <c r="Z52" s="75"/>
      <c r="AA52" s="75"/>
      <c r="AB52" s="74"/>
      <c r="AC52" s="69"/>
      <c r="AD52" s="69"/>
      <c r="AE52" s="69"/>
      <c r="AF52" s="69"/>
    </row>
    <row r="53" spans="1:32" ht="15.75">
      <c r="A53" s="216" t="s">
        <v>302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70"/>
      <c r="M53" s="70"/>
      <c r="N53" s="70"/>
      <c r="O53" s="70"/>
      <c r="P53" s="70"/>
      <c r="Q53" s="70"/>
      <c r="R53" s="6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71"/>
      <c r="M54" s="69"/>
      <c r="N54" s="69"/>
      <c r="O54" s="69"/>
      <c r="P54" s="69"/>
      <c r="Q54"/>
      <c r="R54" s="69"/>
      <c r="S54" s="69"/>
      <c r="T54" s="69"/>
      <c r="U54" s="69"/>
      <c r="V54" s="69"/>
      <c r="W54" s="69"/>
      <c r="X54" s="69"/>
      <c r="Y54" s="69"/>
      <c r="Z54" s="69"/>
      <c r="AA54" s="71"/>
      <c r="AB54" s="69"/>
      <c r="AC54" s="69"/>
      <c r="AD54" s="69"/>
      <c r="AE54" s="69"/>
      <c r="AF54"/>
    </row>
    <row r="55" spans="19:32" ht="15.75">
      <c r="S55" s="69"/>
      <c r="T55" s="69"/>
      <c r="U55" s="69"/>
      <c r="V55" s="69"/>
      <c r="W55" s="71"/>
      <c r="X55" s="69"/>
      <c r="Y55" s="69"/>
      <c r="Z55" s="69"/>
      <c r="AA55" s="69"/>
      <c r="AB55" s="69"/>
      <c r="AC55" s="69"/>
      <c r="AD55" s="69"/>
      <c r="AE55" s="69"/>
      <c r="AF55" s="69"/>
    </row>
    <row r="56" spans="19:32" ht="15.75">
      <c r="S56" s="69"/>
      <c r="T56" s="69"/>
      <c r="U56" s="69"/>
      <c r="V56" s="69"/>
      <c r="W56" s="71"/>
      <c r="X56" s="69"/>
      <c r="Y56" s="69"/>
      <c r="Z56" s="69"/>
      <c r="AA56" s="69"/>
      <c r="AB56" s="69"/>
      <c r="AC56" s="69"/>
      <c r="AD56" s="69"/>
      <c r="AE56" s="69"/>
      <c r="AF56" s="69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30:AA30"/>
    <mergeCell ref="AB30:AF30"/>
    <mergeCell ref="A30:A31"/>
    <mergeCell ref="B30:B31"/>
    <mergeCell ref="C30:G30"/>
    <mergeCell ref="H30:L30"/>
    <mergeCell ref="M30:Q30"/>
    <mergeCell ref="R30:V30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F27">
      <selection activeCell="AB31" sqref="AB31:AF47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8.253906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6.62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2"/>
      <c r="AB1" s="151"/>
      <c r="AC1" s="151"/>
      <c r="AD1" s="151"/>
      <c r="AE1" s="151"/>
      <c r="AF1" s="152" t="s">
        <v>215</v>
      </c>
      <c r="AG1" s="151"/>
    </row>
    <row r="2" spans="1:33" ht="15.75">
      <c r="A2" s="359" t="s">
        <v>216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t="15.75">
      <c r="A3" s="359" t="s">
        <v>394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15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88"/>
      <c r="L4" s="151"/>
      <c r="M4" s="151"/>
      <c r="N4" s="151"/>
      <c r="O4" s="151"/>
      <c r="P4" s="188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:33" ht="12.75" customHeight="1">
      <c r="A5" s="153"/>
      <c r="B5" s="154"/>
      <c r="C5" s="155"/>
      <c r="D5" s="153"/>
      <c r="E5" s="153"/>
      <c r="F5" s="153"/>
      <c r="G5" s="153"/>
      <c r="H5" s="153"/>
      <c r="I5" s="153"/>
      <c r="J5" s="153"/>
      <c r="K5" s="156"/>
      <c r="L5" s="156"/>
      <c r="M5" s="153"/>
      <c r="N5" s="156"/>
      <c r="O5" s="153"/>
      <c r="P5" s="153"/>
      <c r="Q5" s="176"/>
      <c r="R5" s="155"/>
      <c r="S5" s="153"/>
      <c r="T5" s="153"/>
      <c r="U5" s="153"/>
      <c r="V5" s="153"/>
      <c r="W5" s="153"/>
      <c r="X5" s="153"/>
      <c r="Y5" s="153"/>
      <c r="Z5" s="156"/>
      <c r="AA5" s="156"/>
      <c r="AB5" s="153"/>
      <c r="AC5" s="156"/>
      <c r="AD5" s="153"/>
      <c r="AE5" s="153"/>
      <c r="AF5" s="153"/>
      <c r="AG5" s="153"/>
    </row>
    <row r="6" spans="1:33" ht="17.25" customHeight="1" thickBot="1">
      <c r="A6" s="153"/>
      <c r="B6" s="157"/>
      <c r="C6" s="155"/>
      <c r="D6" s="153"/>
      <c r="E6" s="153"/>
      <c r="F6" s="153"/>
      <c r="G6" s="153"/>
      <c r="H6" s="155"/>
      <c r="I6" s="153"/>
      <c r="J6" s="153"/>
      <c r="K6" s="153"/>
      <c r="L6" s="153"/>
      <c r="M6" s="153"/>
      <c r="N6" s="153"/>
      <c r="O6" s="153"/>
      <c r="P6" s="153"/>
      <c r="Q6" s="153"/>
      <c r="R6" s="155"/>
      <c r="S6" s="153"/>
      <c r="T6" s="153"/>
      <c r="U6" s="153"/>
      <c r="V6" s="153"/>
      <c r="W6" s="155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ht="12.75" customHeight="1">
      <c r="A7" s="355" t="s">
        <v>121</v>
      </c>
      <c r="B7" s="357" t="s">
        <v>122</v>
      </c>
      <c r="C7" s="352" t="s">
        <v>405</v>
      </c>
      <c r="D7" s="353"/>
      <c r="E7" s="353"/>
      <c r="F7" s="353"/>
      <c r="G7" s="354"/>
      <c r="H7" s="352" t="s">
        <v>399</v>
      </c>
      <c r="I7" s="353"/>
      <c r="J7" s="353"/>
      <c r="K7" s="353"/>
      <c r="L7" s="354"/>
      <c r="M7" s="352" t="s">
        <v>400</v>
      </c>
      <c r="N7" s="353"/>
      <c r="O7" s="353"/>
      <c r="P7" s="353"/>
      <c r="Q7" s="354"/>
      <c r="R7" s="352" t="s">
        <v>404</v>
      </c>
      <c r="S7" s="353"/>
      <c r="T7" s="353"/>
      <c r="U7" s="353"/>
      <c r="V7" s="354"/>
      <c r="W7" s="352" t="s">
        <v>396</v>
      </c>
      <c r="X7" s="353"/>
      <c r="Y7" s="353"/>
      <c r="Z7" s="353"/>
      <c r="AA7" s="354"/>
      <c r="AB7" s="352" t="s">
        <v>397</v>
      </c>
      <c r="AC7" s="353"/>
      <c r="AD7" s="353"/>
      <c r="AE7" s="353"/>
      <c r="AF7" s="354"/>
      <c r="AG7" s="153"/>
    </row>
    <row r="8" spans="1:33" ht="25.5" customHeight="1" thickBot="1">
      <c r="A8" s="356"/>
      <c r="B8" s="358"/>
      <c r="C8" s="158" t="s">
        <v>123</v>
      </c>
      <c r="D8" s="159" t="s">
        <v>124</v>
      </c>
      <c r="E8" s="159" t="s">
        <v>125</v>
      </c>
      <c r="F8" s="159" t="s">
        <v>126</v>
      </c>
      <c r="G8" s="160" t="s">
        <v>127</v>
      </c>
      <c r="H8" s="158" t="s">
        <v>123</v>
      </c>
      <c r="I8" s="159" t="s">
        <v>124</v>
      </c>
      <c r="J8" s="159" t="s">
        <v>125</v>
      </c>
      <c r="K8" s="159" t="s">
        <v>126</v>
      </c>
      <c r="L8" s="160" t="s">
        <v>127</v>
      </c>
      <c r="M8" s="158" t="s">
        <v>123</v>
      </c>
      <c r="N8" s="159" t="s">
        <v>124</v>
      </c>
      <c r="O8" s="159" t="s">
        <v>125</v>
      </c>
      <c r="P8" s="159" t="s">
        <v>126</v>
      </c>
      <c r="Q8" s="160" t="s">
        <v>127</v>
      </c>
      <c r="R8" s="158" t="s">
        <v>123</v>
      </c>
      <c r="S8" s="159" t="s">
        <v>124</v>
      </c>
      <c r="T8" s="159" t="s">
        <v>125</v>
      </c>
      <c r="U8" s="159" t="s">
        <v>126</v>
      </c>
      <c r="V8" s="160" t="s">
        <v>127</v>
      </c>
      <c r="W8" s="158" t="s">
        <v>123</v>
      </c>
      <c r="X8" s="159" t="s">
        <v>124</v>
      </c>
      <c r="Y8" s="159" t="s">
        <v>125</v>
      </c>
      <c r="Z8" s="159" t="s">
        <v>126</v>
      </c>
      <c r="AA8" s="160" t="s">
        <v>127</v>
      </c>
      <c r="AB8" s="158" t="s">
        <v>123</v>
      </c>
      <c r="AC8" s="159" t="s">
        <v>124</v>
      </c>
      <c r="AD8" s="159" t="s">
        <v>125</v>
      </c>
      <c r="AE8" s="159" t="s">
        <v>126</v>
      </c>
      <c r="AF8" s="160" t="s">
        <v>127</v>
      </c>
      <c r="AG8" s="153"/>
    </row>
    <row r="9" spans="1:33" ht="12.75" customHeight="1" thickBot="1">
      <c r="A9" s="161">
        <v>1</v>
      </c>
      <c r="B9" s="162">
        <v>2</v>
      </c>
      <c r="C9" s="189">
        <v>3</v>
      </c>
      <c r="D9" s="190">
        <v>4</v>
      </c>
      <c r="E9" s="191">
        <v>5</v>
      </c>
      <c r="F9" s="190">
        <v>6</v>
      </c>
      <c r="G9" s="192">
        <v>7</v>
      </c>
      <c r="H9" s="163">
        <v>8</v>
      </c>
      <c r="I9" s="164">
        <v>9</v>
      </c>
      <c r="J9" s="165">
        <v>10</v>
      </c>
      <c r="K9" s="164">
        <v>11</v>
      </c>
      <c r="L9" s="162">
        <v>12</v>
      </c>
      <c r="M9" s="163">
        <v>13</v>
      </c>
      <c r="N9" s="164">
        <v>14</v>
      </c>
      <c r="O9" s="165">
        <v>15</v>
      </c>
      <c r="P9" s="164">
        <v>16</v>
      </c>
      <c r="Q9" s="162">
        <v>17</v>
      </c>
      <c r="R9" s="163">
        <v>18</v>
      </c>
      <c r="S9" s="164">
        <v>19</v>
      </c>
      <c r="T9" s="165">
        <v>20</v>
      </c>
      <c r="U9" s="164">
        <v>21</v>
      </c>
      <c r="V9" s="162">
        <v>22</v>
      </c>
      <c r="W9" s="163">
        <v>23</v>
      </c>
      <c r="X9" s="164">
        <v>24</v>
      </c>
      <c r="Y9" s="165">
        <v>25</v>
      </c>
      <c r="Z9" s="164">
        <v>26</v>
      </c>
      <c r="AA9" s="162">
        <v>27</v>
      </c>
      <c r="AB9" s="189">
        <v>28</v>
      </c>
      <c r="AC9" s="190">
        <v>29</v>
      </c>
      <c r="AD9" s="191">
        <v>30</v>
      </c>
      <c r="AE9" s="190">
        <v>31</v>
      </c>
      <c r="AF9" s="192">
        <v>32</v>
      </c>
      <c r="AG9" s="153"/>
    </row>
    <row r="10" spans="1:33" ht="24.75" thickBot="1">
      <c r="A10" s="166" t="s">
        <v>128</v>
      </c>
      <c r="B10" s="193" t="s">
        <v>217</v>
      </c>
      <c r="C10" s="194">
        <v>3.407</v>
      </c>
      <c r="D10" s="195"/>
      <c r="E10" s="195"/>
      <c r="F10" s="194">
        <v>3.407</v>
      </c>
      <c r="G10" s="196"/>
      <c r="H10" s="194">
        <v>3.41</v>
      </c>
      <c r="I10" s="195"/>
      <c r="J10" s="195"/>
      <c r="K10" s="195">
        <v>3.41</v>
      </c>
      <c r="L10" s="196"/>
      <c r="M10" s="194">
        <v>3.404</v>
      </c>
      <c r="N10" s="195"/>
      <c r="O10" s="195"/>
      <c r="P10" s="194">
        <v>3.404</v>
      </c>
      <c r="Q10" s="196"/>
      <c r="R10" s="194">
        <v>3.847307051637979</v>
      </c>
      <c r="S10" s="195"/>
      <c r="T10" s="195"/>
      <c r="U10" s="194">
        <v>3.847307051637979</v>
      </c>
      <c r="V10" s="196"/>
      <c r="W10" s="194">
        <v>3.2593003886729597</v>
      </c>
      <c r="X10" s="195"/>
      <c r="Y10" s="195"/>
      <c r="Z10" s="195">
        <v>3.2593003886729597</v>
      </c>
      <c r="AA10" s="196"/>
      <c r="AB10" s="194">
        <v>4.435313714602999</v>
      </c>
      <c r="AC10" s="195"/>
      <c r="AD10" s="195"/>
      <c r="AE10" s="194">
        <v>4.435313714602999</v>
      </c>
      <c r="AF10" s="196"/>
      <c r="AG10" s="153"/>
    </row>
    <row r="11" spans="1:33" ht="12.75" customHeight="1" thickBot="1">
      <c r="A11" s="171" t="s">
        <v>130</v>
      </c>
      <c r="B11" s="197" t="s">
        <v>218</v>
      </c>
      <c r="C11" s="194">
        <v>3.407</v>
      </c>
      <c r="D11" s="199"/>
      <c r="E11" s="199"/>
      <c r="F11" s="194">
        <v>3.407</v>
      </c>
      <c r="G11" s="200"/>
      <c r="H11" s="194">
        <v>3.41</v>
      </c>
      <c r="I11" s="199"/>
      <c r="J11" s="199"/>
      <c r="K11" s="195">
        <v>3.41</v>
      </c>
      <c r="L11" s="200"/>
      <c r="M11" s="194">
        <v>3.404</v>
      </c>
      <c r="N11" s="195"/>
      <c r="O11" s="195"/>
      <c r="P11" s="194">
        <v>3.404</v>
      </c>
      <c r="Q11" s="200"/>
      <c r="R11" s="194">
        <v>3.847307051637979</v>
      </c>
      <c r="S11" s="199"/>
      <c r="T11" s="199"/>
      <c r="U11" s="194">
        <v>3.847307051637979</v>
      </c>
      <c r="V11" s="200">
        <v>2.390061077179345</v>
      </c>
      <c r="W11" s="194">
        <v>3.2593003886729597</v>
      </c>
      <c r="X11" s="199"/>
      <c r="Y11" s="199"/>
      <c r="Z11" s="195">
        <v>3.2593003886729597</v>
      </c>
      <c r="AA11" s="200">
        <v>3.2593003886729597</v>
      </c>
      <c r="AB11" s="194">
        <v>4.435313714602999</v>
      </c>
      <c r="AC11" s="195"/>
      <c r="AD11" s="195"/>
      <c r="AE11" s="194">
        <v>4.435313714602999</v>
      </c>
      <c r="AF11" s="200">
        <v>2.3137146029983344</v>
      </c>
      <c r="AG11" s="153"/>
    </row>
    <row r="12" spans="1:33" ht="12.75" customHeight="1">
      <c r="A12" s="171"/>
      <c r="B12" s="172" t="s">
        <v>132</v>
      </c>
      <c r="C12" s="198"/>
      <c r="D12" s="199"/>
      <c r="E12" s="199"/>
      <c r="F12" s="199"/>
      <c r="G12" s="200"/>
      <c r="H12" s="198"/>
      <c r="I12" s="199"/>
      <c r="J12" s="199"/>
      <c r="K12" s="195"/>
      <c r="L12" s="200"/>
      <c r="M12" s="198"/>
      <c r="N12" s="199"/>
      <c r="O12" s="199"/>
      <c r="P12" s="199"/>
      <c r="Q12" s="200"/>
      <c r="R12" s="198"/>
      <c r="S12" s="199"/>
      <c r="T12" s="199"/>
      <c r="U12" s="199"/>
      <c r="V12" s="200"/>
      <c r="W12" s="198"/>
      <c r="X12" s="199"/>
      <c r="Y12" s="199"/>
      <c r="Z12" s="195"/>
      <c r="AA12" s="200"/>
      <c r="AB12" s="198"/>
      <c r="AC12" s="199"/>
      <c r="AD12" s="199"/>
      <c r="AE12" s="199"/>
      <c r="AF12" s="200"/>
      <c r="AG12" s="153"/>
    </row>
    <row r="13" spans="1:33" ht="12.75" customHeight="1">
      <c r="A13" s="171"/>
      <c r="B13" s="172" t="s">
        <v>124</v>
      </c>
      <c r="C13" s="198"/>
      <c r="D13" s="199"/>
      <c r="E13" s="199"/>
      <c r="F13" s="199"/>
      <c r="G13" s="200"/>
      <c r="H13" s="198"/>
      <c r="I13" s="199"/>
      <c r="J13" s="199"/>
      <c r="K13" s="199"/>
      <c r="L13" s="200"/>
      <c r="M13" s="198"/>
      <c r="N13" s="199"/>
      <c r="O13" s="199"/>
      <c r="P13" s="199"/>
      <c r="Q13" s="200"/>
      <c r="R13" s="198"/>
      <c r="S13" s="199"/>
      <c r="T13" s="199"/>
      <c r="U13" s="199"/>
      <c r="V13" s="200"/>
      <c r="W13" s="198"/>
      <c r="X13" s="199"/>
      <c r="Y13" s="199"/>
      <c r="Z13" s="199"/>
      <c r="AA13" s="200"/>
      <c r="AB13" s="198"/>
      <c r="AC13" s="199"/>
      <c r="AD13" s="199"/>
      <c r="AE13" s="199"/>
      <c r="AF13" s="200"/>
      <c r="AG13" s="153"/>
    </row>
    <row r="14" spans="1:33" ht="12.75" customHeight="1" thickBot="1">
      <c r="A14" s="171"/>
      <c r="B14" s="172" t="s">
        <v>125</v>
      </c>
      <c r="C14" s="198"/>
      <c r="D14" s="199"/>
      <c r="E14" s="199"/>
      <c r="F14" s="199"/>
      <c r="G14" s="200"/>
      <c r="H14" s="198"/>
      <c r="I14" s="199"/>
      <c r="J14" s="199"/>
      <c r="K14" s="199"/>
      <c r="L14" s="200"/>
      <c r="M14" s="198"/>
      <c r="N14" s="199"/>
      <c r="O14" s="199"/>
      <c r="P14" s="199"/>
      <c r="Q14" s="200"/>
      <c r="R14" s="198"/>
      <c r="S14" s="199"/>
      <c r="T14" s="199"/>
      <c r="U14" s="199"/>
      <c r="V14" s="200"/>
      <c r="W14" s="198"/>
      <c r="X14" s="199"/>
      <c r="Y14" s="199"/>
      <c r="Z14" s="199"/>
      <c r="AA14" s="200"/>
      <c r="AB14" s="198"/>
      <c r="AC14" s="199"/>
      <c r="AD14" s="199"/>
      <c r="AE14" s="199"/>
      <c r="AF14" s="200"/>
      <c r="AG14" s="153"/>
    </row>
    <row r="15" spans="1:33" ht="12.75" customHeight="1">
      <c r="A15" s="171"/>
      <c r="B15" s="172" t="s">
        <v>133</v>
      </c>
      <c r="C15" s="194">
        <v>3.407</v>
      </c>
      <c r="D15" s="199"/>
      <c r="E15" s="199"/>
      <c r="F15" s="199">
        <v>3.407</v>
      </c>
      <c r="G15" s="200">
        <v>3.1968</v>
      </c>
      <c r="H15" s="198">
        <v>3.41</v>
      </c>
      <c r="I15" s="199"/>
      <c r="J15" s="199"/>
      <c r="K15" s="199">
        <v>3.41</v>
      </c>
      <c r="L15" s="200">
        <v>3.2</v>
      </c>
      <c r="M15" s="194">
        <v>3.404</v>
      </c>
      <c r="N15" s="195"/>
      <c r="O15" s="195"/>
      <c r="P15" s="194">
        <v>3.404</v>
      </c>
      <c r="Q15" s="200">
        <v>3.194</v>
      </c>
      <c r="R15" s="194">
        <v>3.847307051637979</v>
      </c>
      <c r="S15" s="199"/>
      <c r="T15" s="199"/>
      <c r="U15" s="194">
        <v>3.847307051637979</v>
      </c>
      <c r="V15" s="200">
        <v>2.390061077179345</v>
      </c>
      <c r="W15" s="198">
        <v>3.2593003886729597</v>
      </c>
      <c r="X15" s="199"/>
      <c r="Y15" s="199"/>
      <c r="Z15" s="199">
        <v>3.2593003886729597</v>
      </c>
      <c r="AA15" s="200">
        <v>2.4664075513603554</v>
      </c>
      <c r="AB15" s="194">
        <v>4.435313714602999</v>
      </c>
      <c r="AC15" s="195"/>
      <c r="AD15" s="195"/>
      <c r="AE15" s="194">
        <v>4.435313714602999</v>
      </c>
      <c r="AF15" s="200">
        <v>2.3137146029983344</v>
      </c>
      <c r="AG15" s="153"/>
    </row>
    <row r="16" spans="1:33" ht="12.75" customHeight="1">
      <c r="A16" s="171" t="s">
        <v>134</v>
      </c>
      <c r="B16" s="197" t="s">
        <v>219</v>
      </c>
      <c r="C16" s="198"/>
      <c r="D16" s="199"/>
      <c r="E16" s="199"/>
      <c r="F16" s="199"/>
      <c r="G16" s="200"/>
      <c r="H16" s="198"/>
      <c r="I16" s="199"/>
      <c r="J16" s="199"/>
      <c r="K16" s="199"/>
      <c r="L16" s="200"/>
      <c r="M16" s="198"/>
      <c r="N16" s="199"/>
      <c r="O16" s="199"/>
      <c r="P16" s="199"/>
      <c r="Q16" s="200"/>
      <c r="R16" s="198"/>
      <c r="S16" s="199"/>
      <c r="T16" s="199"/>
      <c r="U16" s="199"/>
      <c r="V16" s="200"/>
      <c r="W16" s="198"/>
      <c r="X16" s="199"/>
      <c r="Y16" s="199"/>
      <c r="Z16" s="199"/>
      <c r="AA16" s="200"/>
      <c r="AB16" s="198"/>
      <c r="AC16" s="199"/>
      <c r="AD16" s="199"/>
      <c r="AE16" s="199"/>
      <c r="AF16" s="200"/>
      <c r="AG16" s="153"/>
    </row>
    <row r="17" spans="1:33" ht="24">
      <c r="A17" s="171" t="s">
        <v>202</v>
      </c>
      <c r="B17" s="197" t="s">
        <v>136</v>
      </c>
      <c r="C17" s="198"/>
      <c r="D17" s="199"/>
      <c r="E17" s="199"/>
      <c r="F17" s="199"/>
      <c r="G17" s="200"/>
      <c r="H17" s="198"/>
      <c r="I17" s="199"/>
      <c r="J17" s="199"/>
      <c r="K17" s="199"/>
      <c r="L17" s="200"/>
      <c r="M17" s="198"/>
      <c r="N17" s="199"/>
      <c r="O17" s="199"/>
      <c r="P17" s="199"/>
      <c r="Q17" s="200"/>
      <c r="R17" s="198"/>
      <c r="S17" s="199"/>
      <c r="T17" s="199"/>
      <c r="U17" s="199"/>
      <c r="V17" s="200"/>
      <c r="W17" s="198"/>
      <c r="X17" s="199"/>
      <c r="Y17" s="199"/>
      <c r="Z17" s="199"/>
      <c r="AA17" s="200"/>
      <c r="AB17" s="198"/>
      <c r="AC17" s="199"/>
      <c r="AD17" s="199"/>
      <c r="AE17" s="199"/>
      <c r="AF17" s="200"/>
      <c r="AG17" s="153"/>
    </row>
    <row r="18" spans="1:33" ht="12.75" customHeight="1">
      <c r="A18" s="171" t="s">
        <v>137</v>
      </c>
      <c r="B18" s="197" t="s">
        <v>220</v>
      </c>
      <c r="C18" s="198"/>
      <c r="D18" s="199"/>
      <c r="E18" s="199"/>
      <c r="F18" s="199"/>
      <c r="G18" s="151"/>
      <c r="H18" s="198"/>
      <c r="I18" s="199"/>
      <c r="J18" s="199"/>
      <c r="K18" s="199"/>
      <c r="L18" s="200"/>
      <c r="M18" s="198"/>
      <c r="N18" s="199"/>
      <c r="O18" s="199"/>
      <c r="P18" s="199"/>
      <c r="Q18" s="200"/>
      <c r="R18" s="198"/>
      <c r="S18" s="199"/>
      <c r="T18" s="199"/>
      <c r="U18" s="199"/>
      <c r="V18" s="151"/>
      <c r="W18" s="198"/>
      <c r="X18" s="199"/>
      <c r="Y18" s="199"/>
      <c r="Z18" s="199"/>
      <c r="AA18" s="200"/>
      <c r="AB18" s="198"/>
      <c r="AC18" s="199"/>
      <c r="AD18" s="199"/>
      <c r="AE18" s="199"/>
      <c r="AF18" s="200"/>
      <c r="AG18" s="153"/>
    </row>
    <row r="19" spans="1:33" ht="12.75" customHeight="1">
      <c r="A19" s="166" t="s">
        <v>204</v>
      </c>
      <c r="B19" s="193" t="s">
        <v>227</v>
      </c>
      <c r="C19" s="198">
        <v>0.545</v>
      </c>
      <c r="D19" s="199"/>
      <c r="E19" s="199"/>
      <c r="F19" s="199">
        <v>0.21</v>
      </c>
      <c r="G19" s="200">
        <v>0.335</v>
      </c>
      <c r="H19" s="198">
        <v>0.546</v>
      </c>
      <c r="I19" s="199"/>
      <c r="J19" s="199"/>
      <c r="K19" s="199">
        <v>0.21</v>
      </c>
      <c r="L19" s="200">
        <v>0.336</v>
      </c>
      <c r="M19" s="198">
        <v>0.545</v>
      </c>
      <c r="N19" s="199"/>
      <c r="O19" s="199"/>
      <c r="P19" s="199">
        <v>0.21</v>
      </c>
      <c r="Q19" s="200">
        <v>0.335</v>
      </c>
      <c r="R19" s="198">
        <v>0.49736257634647424</v>
      </c>
      <c r="S19" s="199"/>
      <c r="T19" s="199"/>
      <c r="U19" s="199">
        <v>0.16699056079955582</v>
      </c>
      <c r="V19" s="200">
        <v>0.33037201554691836</v>
      </c>
      <c r="W19" s="198">
        <v>0.49028317601332594</v>
      </c>
      <c r="X19" s="199"/>
      <c r="Y19" s="199"/>
      <c r="Z19" s="199">
        <v>0.0946696279844531</v>
      </c>
      <c r="AA19" s="200">
        <v>0.3956135480288729</v>
      </c>
      <c r="AB19" s="198">
        <v>0.5044419766796225</v>
      </c>
      <c r="AC19" s="199"/>
      <c r="AD19" s="199"/>
      <c r="AE19" s="199">
        <v>0.23931149361465856</v>
      </c>
      <c r="AF19" s="200">
        <v>0.2651304830649639</v>
      </c>
      <c r="AG19" s="153"/>
    </row>
    <row r="20" spans="1:33" ht="12.75" customHeight="1">
      <c r="A20" s="171"/>
      <c r="B20" s="197" t="s">
        <v>221</v>
      </c>
      <c r="C20" s="201">
        <v>0.1601</v>
      </c>
      <c r="D20" s="202"/>
      <c r="E20" s="202"/>
      <c r="F20" s="202">
        <v>0.0617000000000001</v>
      </c>
      <c r="G20" s="203">
        <v>0.1049</v>
      </c>
      <c r="H20" s="201">
        <v>0.1601</v>
      </c>
      <c r="I20" s="202"/>
      <c r="J20" s="202"/>
      <c r="K20" s="202">
        <v>0.0617</v>
      </c>
      <c r="L20" s="203">
        <v>0.1049</v>
      </c>
      <c r="M20" s="201">
        <v>0.1601</v>
      </c>
      <c r="N20" s="202"/>
      <c r="O20" s="202"/>
      <c r="P20" s="202">
        <v>0.0617</v>
      </c>
      <c r="Q20" s="203">
        <v>0.1049</v>
      </c>
      <c r="R20" s="201">
        <v>0.1293</v>
      </c>
      <c r="S20" s="202"/>
      <c r="T20" s="202"/>
      <c r="U20" s="202">
        <v>0.0434</v>
      </c>
      <c r="V20" s="203">
        <v>0.1382</v>
      </c>
      <c r="W20" s="201">
        <v>0.1504</v>
      </c>
      <c r="X20" s="202"/>
      <c r="Y20" s="202"/>
      <c r="Z20" s="202">
        <v>0.029</v>
      </c>
      <c r="AA20" s="203">
        <v>0.1604</v>
      </c>
      <c r="AB20" s="201">
        <v>0.1137</v>
      </c>
      <c r="AC20" s="202"/>
      <c r="AD20" s="202"/>
      <c r="AE20" s="202">
        <v>0.054</v>
      </c>
      <c r="AF20" s="203">
        <v>0.1146</v>
      </c>
      <c r="AG20" s="153"/>
    </row>
    <row r="21" spans="1:33" ht="25.5" customHeight="1">
      <c r="A21" s="166" t="s">
        <v>206</v>
      </c>
      <c r="B21" s="204" t="s">
        <v>222</v>
      </c>
      <c r="C21" s="198">
        <v>0</v>
      </c>
      <c r="D21" s="199"/>
      <c r="E21" s="199"/>
      <c r="F21" s="199"/>
      <c r="G21" s="200"/>
      <c r="H21" s="198">
        <v>0</v>
      </c>
      <c r="I21" s="199"/>
      <c r="J21" s="199"/>
      <c r="K21" s="199"/>
      <c r="L21" s="200"/>
      <c r="M21" s="198">
        <v>0</v>
      </c>
      <c r="N21" s="199"/>
      <c r="O21" s="199"/>
      <c r="P21" s="199"/>
      <c r="Q21" s="200"/>
      <c r="R21" s="198">
        <v>0</v>
      </c>
      <c r="S21" s="199"/>
      <c r="T21" s="199"/>
      <c r="U21" s="199"/>
      <c r="V21" s="200"/>
      <c r="W21" s="198">
        <v>0</v>
      </c>
      <c r="X21" s="199"/>
      <c r="Y21" s="199"/>
      <c r="Z21" s="199"/>
      <c r="AA21" s="200"/>
      <c r="AB21" s="198">
        <v>0</v>
      </c>
      <c r="AC21" s="199"/>
      <c r="AD21" s="199"/>
      <c r="AE21" s="199"/>
      <c r="AF21" s="200"/>
      <c r="AG21" s="153"/>
    </row>
    <row r="22" spans="1:33" ht="24">
      <c r="A22" s="166" t="s">
        <v>208</v>
      </c>
      <c r="B22" s="193" t="s">
        <v>223</v>
      </c>
      <c r="C22" s="198">
        <v>2.8615</v>
      </c>
      <c r="D22" s="199"/>
      <c r="E22" s="199"/>
      <c r="F22" s="199"/>
      <c r="G22" s="200">
        <v>2.862</v>
      </c>
      <c r="H22" s="198">
        <v>2.864</v>
      </c>
      <c r="I22" s="199"/>
      <c r="J22" s="199"/>
      <c r="K22" s="199"/>
      <c r="L22" s="200">
        <v>2.864</v>
      </c>
      <c r="M22" s="198">
        <v>2.859</v>
      </c>
      <c r="N22" s="199"/>
      <c r="O22" s="199"/>
      <c r="P22" s="199"/>
      <c r="Q22" s="200">
        <v>2.859</v>
      </c>
      <c r="R22" s="198">
        <v>3.3499444752915046</v>
      </c>
      <c r="S22" s="199"/>
      <c r="T22" s="199"/>
      <c r="U22" s="199">
        <v>1.2902554136590783</v>
      </c>
      <c r="V22" s="200">
        <v>2.0596890616324264</v>
      </c>
      <c r="W22" s="198">
        <v>2.7690172126596337</v>
      </c>
      <c r="X22" s="199"/>
      <c r="Y22" s="199"/>
      <c r="Z22" s="199">
        <v>0.6982232093281511</v>
      </c>
      <c r="AA22" s="200">
        <v>2.0707940033314824</v>
      </c>
      <c r="AB22" s="198">
        <v>3.930871737923376</v>
      </c>
      <c r="AC22" s="199"/>
      <c r="AD22" s="199"/>
      <c r="AE22" s="199">
        <v>1.8822876179900054</v>
      </c>
      <c r="AF22" s="200">
        <v>2.0485841199333703</v>
      </c>
      <c r="AG22" s="153"/>
    </row>
    <row r="23" spans="1:33" ht="60">
      <c r="A23" s="171" t="s">
        <v>139</v>
      </c>
      <c r="B23" s="197" t="s">
        <v>224</v>
      </c>
      <c r="C23" s="198"/>
      <c r="D23" s="199"/>
      <c r="E23" s="199"/>
      <c r="F23" s="199"/>
      <c r="G23" s="200"/>
      <c r="H23" s="198"/>
      <c r="I23" s="199"/>
      <c r="J23" s="199"/>
      <c r="K23" s="199"/>
      <c r="L23" s="200"/>
      <c r="M23" s="198"/>
      <c r="N23" s="199"/>
      <c r="O23" s="199"/>
      <c r="P23" s="199"/>
      <c r="Q23" s="200"/>
      <c r="R23" s="198"/>
      <c r="S23" s="199"/>
      <c r="T23" s="199"/>
      <c r="U23" s="199"/>
      <c r="V23" s="200"/>
      <c r="W23" s="198"/>
      <c r="X23" s="199"/>
      <c r="Y23" s="199"/>
      <c r="Z23" s="199"/>
      <c r="AA23" s="205"/>
      <c r="AB23" s="198"/>
      <c r="AC23" s="199"/>
      <c r="AD23" s="199"/>
      <c r="AE23" s="199"/>
      <c r="AF23" s="200"/>
      <c r="AG23" s="153"/>
    </row>
    <row r="24" spans="1:33" ht="24">
      <c r="A24" s="171"/>
      <c r="B24" s="197" t="s">
        <v>225</v>
      </c>
      <c r="C24" s="198"/>
      <c r="D24" s="199"/>
      <c r="E24" s="199"/>
      <c r="F24" s="199"/>
      <c r="G24" s="200"/>
      <c r="H24" s="198"/>
      <c r="I24" s="199"/>
      <c r="J24" s="199"/>
      <c r="K24" s="199"/>
      <c r="L24" s="200"/>
      <c r="M24" s="198"/>
      <c r="N24" s="199"/>
      <c r="O24" s="199"/>
      <c r="P24" s="199"/>
      <c r="Q24" s="200"/>
      <c r="R24" s="198"/>
      <c r="S24" s="199"/>
      <c r="T24" s="199"/>
      <c r="U24" s="199"/>
      <c r="V24" s="200"/>
      <c r="W24" s="198"/>
      <c r="X24" s="199"/>
      <c r="Y24" s="199"/>
      <c r="Z24" s="199"/>
      <c r="AA24" s="205"/>
      <c r="AB24" s="198"/>
      <c r="AC24" s="199"/>
      <c r="AD24" s="199"/>
      <c r="AE24" s="199"/>
      <c r="AF24" s="200"/>
      <c r="AG24" s="153"/>
    </row>
    <row r="25" spans="1:33" ht="24">
      <c r="A25" s="171"/>
      <c r="B25" s="197" t="s">
        <v>212</v>
      </c>
      <c r="C25" s="198"/>
      <c r="D25" s="199"/>
      <c r="E25" s="199"/>
      <c r="F25" s="199"/>
      <c r="G25" s="200"/>
      <c r="H25" s="198"/>
      <c r="I25" s="199"/>
      <c r="J25" s="199"/>
      <c r="K25" s="199"/>
      <c r="L25" s="200"/>
      <c r="M25" s="198"/>
      <c r="N25" s="199"/>
      <c r="O25" s="199"/>
      <c r="P25" s="199"/>
      <c r="Q25" s="200"/>
      <c r="R25" s="198"/>
      <c r="S25" s="199"/>
      <c r="T25" s="199"/>
      <c r="U25" s="199"/>
      <c r="V25" s="200"/>
      <c r="W25" s="198"/>
      <c r="X25" s="199"/>
      <c r="Y25" s="199"/>
      <c r="Z25" s="199"/>
      <c r="AA25" s="205"/>
      <c r="AB25" s="198"/>
      <c r="AC25" s="199"/>
      <c r="AD25" s="199"/>
      <c r="AE25" s="199"/>
      <c r="AF25" s="200"/>
      <c r="AG25" s="153"/>
    </row>
    <row r="26" spans="1:33" ht="12.75" customHeight="1" thickBot="1">
      <c r="A26" s="183" t="s">
        <v>142</v>
      </c>
      <c r="B26" s="206" t="s">
        <v>226</v>
      </c>
      <c r="C26" s="207"/>
      <c r="D26" s="208"/>
      <c r="E26" s="208"/>
      <c r="F26" s="208"/>
      <c r="G26" s="209"/>
      <c r="H26" s="207"/>
      <c r="I26" s="208"/>
      <c r="J26" s="208"/>
      <c r="K26" s="208"/>
      <c r="L26" s="209"/>
      <c r="M26" s="207"/>
      <c r="N26" s="208"/>
      <c r="O26" s="208"/>
      <c r="P26" s="208"/>
      <c r="Q26" s="209"/>
      <c r="R26" s="207"/>
      <c r="S26" s="208"/>
      <c r="T26" s="208"/>
      <c r="U26" s="208"/>
      <c r="V26" s="209"/>
      <c r="W26" s="207"/>
      <c r="X26" s="208"/>
      <c r="Y26" s="208"/>
      <c r="Z26" s="208"/>
      <c r="AA26" s="210"/>
      <c r="AB26" s="207"/>
      <c r="AC26" s="208"/>
      <c r="AD26" s="208"/>
      <c r="AE26" s="208"/>
      <c r="AF26" s="209"/>
      <c r="AG26" s="153"/>
    </row>
    <row r="27" spans="1:33" ht="12.75" customHeight="1" thickBot="1">
      <c r="A27" s="153"/>
      <c r="B27" s="154"/>
      <c r="C27" s="155"/>
      <c r="D27" s="153"/>
      <c r="E27" s="153"/>
      <c r="F27" s="153"/>
      <c r="G27" s="153"/>
      <c r="H27" s="155"/>
      <c r="I27" s="153"/>
      <c r="J27" s="153"/>
      <c r="K27" s="153"/>
      <c r="L27" s="153"/>
      <c r="M27" s="153"/>
      <c r="N27" s="153"/>
      <c r="O27" s="153"/>
      <c r="P27" s="153"/>
      <c r="Q27" s="153"/>
      <c r="R27" s="155"/>
      <c r="S27" s="153"/>
      <c r="T27" s="153"/>
      <c r="U27" s="153"/>
      <c r="V27" s="153"/>
      <c r="W27" s="155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</row>
    <row r="28" spans="1:33" ht="12.75" customHeight="1">
      <c r="A28" s="355" t="s">
        <v>121</v>
      </c>
      <c r="B28" s="357" t="s">
        <v>122</v>
      </c>
      <c r="C28" s="352" t="s">
        <v>406</v>
      </c>
      <c r="D28" s="353"/>
      <c r="E28" s="353"/>
      <c r="F28" s="353"/>
      <c r="G28" s="354"/>
      <c r="H28" s="352" t="s">
        <v>407</v>
      </c>
      <c r="I28" s="353"/>
      <c r="J28" s="353"/>
      <c r="K28" s="353"/>
      <c r="L28" s="354"/>
      <c r="M28" s="352" t="s">
        <v>408</v>
      </c>
      <c r="N28" s="353"/>
      <c r="O28" s="353"/>
      <c r="P28" s="353"/>
      <c r="Q28" s="354"/>
      <c r="R28" s="352" t="s">
        <v>343</v>
      </c>
      <c r="S28" s="353"/>
      <c r="T28" s="353"/>
      <c r="U28" s="353"/>
      <c r="V28" s="354"/>
      <c r="W28" s="352" t="s">
        <v>341</v>
      </c>
      <c r="X28" s="353"/>
      <c r="Y28" s="353"/>
      <c r="Z28" s="353"/>
      <c r="AA28" s="354"/>
      <c r="AB28" s="352" t="s">
        <v>342</v>
      </c>
      <c r="AC28" s="353"/>
      <c r="AD28" s="353"/>
      <c r="AE28" s="353"/>
      <c r="AF28" s="354"/>
      <c r="AG28" s="153"/>
    </row>
    <row r="29" spans="1:32" ht="12.75" customHeight="1" thickBot="1">
      <c r="A29" s="356"/>
      <c r="B29" s="358"/>
      <c r="C29" s="158" t="s">
        <v>123</v>
      </c>
      <c r="D29" s="159" t="s">
        <v>124</v>
      </c>
      <c r="E29" s="159" t="s">
        <v>125</v>
      </c>
      <c r="F29" s="159" t="s">
        <v>126</v>
      </c>
      <c r="G29" s="160" t="s">
        <v>127</v>
      </c>
      <c r="H29" s="158" t="s">
        <v>123</v>
      </c>
      <c r="I29" s="159" t="s">
        <v>124</v>
      </c>
      <c r="J29" s="159" t="s">
        <v>125</v>
      </c>
      <c r="K29" s="159" t="s">
        <v>126</v>
      </c>
      <c r="L29" s="160" t="s">
        <v>127</v>
      </c>
      <c r="M29" s="158" t="s">
        <v>123</v>
      </c>
      <c r="N29" s="159" t="s">
        <v>124</v>
      </c>
      <c r="O29" s="159" t="s">
        <v>125</v>
      </c>
      <c r="P29" s="159" t="s">
        <v>126</v>
      </c>
      <c r="Q29" s="160" t="s">
        <v>127</v>
      </c>
      <c r="R29" s="158" t="s">
        <v>123</v>
      </c>
      <c r="S29" s="159" t="s">
        <v>124</v>
      </c>
      <c r="T29" s="159" t="s">
        <v>125</v>
      </c>
      <c r="U29" s="159" t="s">
        <v>126</v>
      </c>
      <c r="V29" s="160" t="s">
        <v>127</v>
      </c>
      <c r="W29" s="158" t="s">
        <v>123</v>
      </c>
      <c r="X29" s="159" t="s">
        <v>124</v>
      </c>
      <c r="Y29" s="159" t="s">
        <v>125</v>
      </c>
      <c r="Z29" s="159" t="s">
        <v>126</v>
      </c>
      <c r="AA29" s="160" t="s">
        <v>127</v>
      </c>
      <c r="AB29" s="158" t="s">
        <v>123</v>
      </c>
      <c r="AC29" s="159" t="s">
        <v>124</v>
      </c>
      <c r="AD29" s="159" t="s">
        <v>125</v>
      </c>
      <c r="AE29" s="159" t="s">
        <v>126</v>
      </c>
      <c r="AF29" s="160" t="s">
        <v>127</v>
      </c>
    </row>
    <row r="30" spans="1:32" ht="16.5" thickBot="1">
      <c r="A30" s="161">
        <v>1</v>
      </c>
      <c r="B30" s="162">
        <v>2</v>
      </c>
      <c r="C30" s="189">
        <v>3</v>
      </c>
      <c r="D30" s="190">
        <v>4</v>
      </c>
      <c r="E30" s="191">
        <v>5</v>
      </c>
      <c r="F30" s="190">
        <v>6</v>
      </c>
      <c r="G30" s="192">
        <v>7</v>
      </c>
      <c r="H30" s="163">
        <v>8</v>
      </c>
      <c r="I30" s="164">
        <v>9</v>
      </c>
      <c r="J30" s="165">
        <v>10</v>
      </c>
      <c r="K30" s="164">
        <v>11</v>
      </c>
      <c r="L30" s="162">
        <v>12</v>
      </c>
      <c r="M30" s="163">
        <v>13</v>
      </c>
      <c r="N30" s="164">
        <v>14</v>
      </c>
      <c r="O30" s="165">
        <v>15</v>
      </c>
      <c r="P30" s="164">
        <v>16</v>
      </c>
      <c r="Q30" s="162">
        <v>17</v>
      </c>
      <c r="R30" s="163">
        <v>18</v>
      </c>
      <c r="S30" s="164">
        <v>19</v>
      </c>
      <c r="T30" s="165">
        <v>20</v>
      </c>
      <c r="U30" s="164">
        <v>21</v>
      </c>
      <c r="V30" s="162">
        <v>22</v>
      </c>
      <c r="W30" s="163">
        <v>23</v>
      </c>
      <c r="X30" s="164">
        <v>24</v>
      </c>
      <c r="Y30" s="165">
        <v>25</v>
      </c>
      <c r="Z30" s="164">
        <v>26</v>
      </c>
      <c r="AA30" s="162">
        <v>27</v>
      </c>
      <c r="AB30" s="189">
        <v>28</v>
      </c>
      <c r="AC30" s="190">
        <v>29</v>
      </c>
      <c r="AD30" s="191">
        <v>30</v>
      </c>
      <c r="AE30" s="190">
        <v>31</v>
      </c>
      <c r="AF30" s="192">
        <v>32</v>
      </c>
    </row>
    <row r="31" spans="1:32" ht="24.75" thickBot="1">
      <c r="A31" s="166" t="s">
        <v>128</v>
      </c>
      <c r="B31" s="193" t="s">
        <v>217</v>
      </c>
      <c r="C31" s="194">
        <v>3.407</v>
      </c>
      <c r="D31" s="195"/>
      <c r="E31" s="195"/>
      <c r="F31" s="194">
        <v>3.407</v>
      </c>
      <c r="G31" s="196"/>
      <c r="H31" s="194">
        <v>3.41</v>
      </c>
      <c r="I31" s="195"/>
      <c r="J31" s="195"/>
      <c r="K31" s="195">
        <v>3.41</v>
      </c>
      <c r="L31" s="196"/>
      <c r="M31" s="194">
        <v>3.404</v>
      </c>
      <c r="N31" s="195"/>
      <c r="O31" s="195"/>
      <c r="P31" s="194">
        <v>3.404</v>
      </c>
      <c r="Q31" s="196"/>
      <c r="R31" s="194">
        <f>'табл.1,4'!R33/7.204</f>
        <v>5.428789561354804</v>
      </c>
      <c r="S31" s="195"/>
      <c r="T31" s="195"/>
      <c r="U31" s="194">
        <f>'табл.1,4'!U33/7.204</f>
        <v>5.428789561354804</v>
      </c>
      <c r="V31" s="196"/>
      <c r="W31" s="194">
        <v>5.428789561354804</v>
      </c>
      <c r="X31" s="195"/>
      <c r="Y31" s="195"/>
      <c r="Z31" s="195">
        <v>5.428789561354804</v>
      </c>
      <c r="AA31" s="196"/>
      <c r="AB31" s="194">
        <v>4.04</v>
      </c>
      <c r="AC31" s="195"/>
      <c r="AD31" s="195"/>
      <c r="AE31" s="194">
        <v>4.04</v>
      </c>
      <c r="AF31" s="196"/>
    </row>
    <row r="32" spans="1:32" ht="16.5" thickBot="1">
      <c r="A32" s="171" t="s">
        <v>130</v>
      </c>
      <c r="B32" s="197" t="s">
        <v>218</v>
      </c>
      <c r="C32" s="194">
        <v>3.407</v>
      </c>
      <c r="D32" s="199"/>
      <c r="E32" s="199"/>
      <c r="F32" s="194">
        <v>3.407</v>
      </c>
      <c r="G32" s="200"/>
      <c r="H32" s="194">
        <v>3.41</v>
      </c>
      <c r="I32" s="199"/>
      <c r="J32" s="199"/>
      <c r="K32" s="195">
        <v>3.41</v>
      </c>
      <c r="L32" s="200"/>
      <c r="M32" s="194">
        <v>3.404</v>
      </c>
      <c r="N32" s="195"/>
      <c r="O32" s="195"/>
      <c r="P32" s="194">
        <v>3.404</v>
      </c>
      <c r="Q32" s="200"/>
      <c r="R32" s="194">
        <f>'табл.1,4'!R34/7.204</f>
        <v>5.428789561354804</v>
      </c>
      <c r="S32" s="199"/>
      <c r="T32" s="199"/>
      <c r="U32" s="194">
        <f>'табл.1,4'!U34/7.204</f>
        <v>5.428789561354804</v>
      </c>
      <c r="V32" s="200"/>
      <c r="W32" s="194">
        <v>5.428789561354804</v>
      </c>
      <c r="X32" s="199"/>
      <c r="Y32" s="199"/>
      <c r="Z32" s="195">
        <v>5.428789561354804</v>
      </c>
      <c r="AA32" s="200"/>
      <c r="AB32" s="194">
        <v>4.04</v>
      </c>
      <c r="AC32" s="195"/>
      <c r="AD32" s="195"/>
      <c r="AE32" s="194">
        <v>4.04</v>
      </c>
      <c r="AF32" s="200"/>
    </row>
    <row r="33" spans="1:32" ht="15.75">
      <c r="A33" s="171"/>
      <c r="B33" s="172" t="s">
        <v>132</v>
      </c>
      <c r="C33" s="198"/>
      <c r="D33" s="199"/>
      <c r="E33" s="199"/>
      <c r="F33" s="199"/>
      <c r="G33" s="200"/>
      <c r="H33" s="198"/>
      <c r="I33" s="199"/>
      <c r="J33" s="199"/>
      <c r="K33" s="195"/>
      <c r="L33" s="200"/>
      <c r="M33" s="198"/>
      <c r="N33" s="199"/>
      <c r="O33" s="199"/>
      <c r="P33" s="199"/>
      <c r="Q33" s="200"/>
      <c r="R33" s="198"/>
      <c r="S33" s="199"/>
      <c r="T33" s="199"/>
      <c r="U33" s="199"/>
      <c r="V33" s="200"/>
      <c r="W33" s="198"/>
      <c r="X33" s="199"/>
      <c r="Y33" s="199"/>
      <c r="Z33" s="195"/>
      <c r="AA33" s="200"/>
      <c r="AB33" s="198"/>
      <c r="AC33" s="199"/>
      <c r="AD33" s="199"/>
      <c r="AE33" s="199"/>
      <c r="AF33" s="200"/>
    </row>
    <row r="34" spans="1:32" ht="15.75">
      <c r="A34" s="171"/>
      <c r="B34" s="172" t="s">
        <v>124</v>
      </c>
      <c r="C34" s="198"/>
      <c r="D34" s="199"/>
      <c r="E34" s="199"/>
      <c r="F34" s="199"/>
      <c r="G34" s="200"/>
      <c r="H34" s="198"/>
      <c r="I34" s="199"/>
      <c r="J34" s="199"/>
      <c r="K34" s="199"/>
      <c r="L34" s="200"/>
      <c r="M34" s="198"/>
      <c r="N34" s="199"/>
      <c r="O34" s="199"/>
      <c r="P34" s="199"/>
      <c r="Q34" s="200"/>
      <c r="R34" s="198"/>
      <c r="S34" s="199"/>
      <c r="T34" s="199"/>
      <c r="U34" s="199"/>
      <c r="V34" s="200"/>
      <c r="W34" s="198"/>
      <c r="X34" s="199"/>
      <c r="Y34" s="199"/>
      <c r="Z34" s="199"/>
      <c r="AA34" s="200"/>
      <c r="AB34" s="198"/>
      <c r="AC34" s="199"/>
      <c r="AD34" s="199"/>
      <c r="AE34" s="199"/>
      <c r="AF34" s="200"/>
    </row>
    <row r="35" spans="1:32" ht="16.5" thickBot="1">
      <c r="A35" s="171"/>
      <c r="B35" s="172" t="s">
        <v>125</v>
      </c>
      <c r="C35" s="198"/>
      <c r="D35" s="199"/>
      <c r="E35" s="199"/>
      <c r="F35" s="199"/>
      <c r="G35" s="200"/>
      <c r="H35" s="198"/>
      <c r="I35" s="199"/>
      <c r="J35" s="199"/>
      <c r="K35" s="199"/>
      <c r="L35" s="200"/>
      <c r="M35" s="198"/>
      <c r="N35" s="199"/>
      <c r="O35" s="199"/>
      <c r="P35" s="199"/>
      <c r="Q35" s="200"/>
      <c r="R35" s="198"/>
      <c r="S35" s="199"/>
      <c r="T35" s="199"/>
      <c r="U35" s="199"/>
      <c r="V35" s="200"/>
      <c r="W35" s="198"/>
      <c r="X35" s="199"/>
      <c r="Y35" s="199"/>
      <c r="Z35" s="199"/>
      <c r="AA35" s="200"/>
      <c r="AB35" s="198"/>
      <c r="AC35" s="199"/>
      <c r="AD35" s="199"/>
      <c r="AE35" s="199"/>
      <c r="AF35" s="200"/>
    </row>
    <row r="36" spans="1:32" ht="15.75">
      <c r="A36" s="171"/>
      <c r="B36" s="172" t="s">
        <v>133</v>
      </c>
      <c r="C36" s="194">
        <v>3.407</v>
      </c>
      <c r="D36" s="199"/>
      <c r="E36" s="199"/>
      <c r="F36" s="199">
        <v>3.407</v>
      </c>
      <c r="G36" s="200">
        <v>3.1968</v>
      </c>
      <c r="H36" s="198">
        <v>3.41</v>
      </c>
      <c r="I36" s="199"/>
      <c r="J36" s="199"/>
      <c r="K36" s="199">
        <v>3.41</v>
      </c>
      <c r="L36" s="200">
        <v>3.2</v>
      </c>
      <c r="M36" s="194">
        <v>3.404</v>
      </c>
      <c r="N36" s="195"/>
      <c r="O36" s="195"/>
      <c r="P36" s="194">
        <v>3.404</v>
      </c>
      <c r="Q36" s="200">
        <v>3.194</v>
      </c>
      <c r="R36" s="194">
        <f>'табл.1,4'!R38/7.204</f>
        <v>5.428789561354804</v>
      </c>
      <c r="S36" s="199"/>
      <c r="T36" s="199"/>
      <c r="U36" s="194">
        <f>'табл.1,4'!U38/7.204</f>
        <v>5.428789561354804</v>
      </c>
      <c r="V36" s="200">
        <f>'табл.1,4'!V38/7.204</f>
        <v>5.0946141032759575</v>
      </c>
      <c r="W36" s="198">
        <v>5.428789561354804</v>
      </c>
      <c r="X36" s="199"/>
      <c r="Y36" s="199"/>
      <c r="Z36" s="199">
        <v>5.428789561354804</v>
      </c>
      <c r="AA36" s="200">
        <v>5.0946141032759575</v>
      </c>
      <c r="AB36" s="194">
        <v>4.04</v>
      </c>
      <c r="AC36" s="195"/>
      <c r="AD36" s="195"/>
      <c r="AE36" s="194">
        <v>4.04</v>
      </c>
      <c r="AF36" s="200">
        <v>3.791</v>
      </c>
    </row>
    <row r="37" spans="1:32" ht="15.75">
      <c r="A37" s="171" t="s">
        <v>134</v>
      </c>
      <c r="B37" s="197" t="s">
        <v>219</v>
      </c>
      <c r="C37" s="198"/>
      <c r="D37" s="199"/>
      <c r="E37" s="199"/>
      <c r="F37" s="199"/>
      <c r="G37" s="200"/>
      <c r="H37" s="198"/>
      <c r="I37" s="199"/>
      <c r="J37" s="199"/>
      <c r="K37" s="199"/>
      <c r="L37" s="200"/>
      <c r="M37" s="198"/>
      <c r="N37" s="199"/>
      <c r="O37" s="199"/>
      <c r="P37" s="199"/>
      <c r="Q37" s="200"/>
      <c r="R37" s="198"/>
      <c r="S37" s="199"/>
      <c r="T37" s="199"/>
      <c r="U37" s="199"/>
      <c r="V37" s="200"/>
      <c r="W37" s="198"/>
      <c r="X37" s="199"/>
      <c r="Y37" s="199"/>
      <c r="Z37" s="199"/>
      <c r="AA37" s="200"/>
      <c r="AB37" s="198"/>
      <c r="AC37" s="199"/>
      <c r="AD37" s="199"/>
      <c r="AE37" s="199"/>
      <c r="AF37" s="200"/>
    </row>
    <row r="38" spans="1:32" ht="24">
      <c r="A38" s="171" t="s">
        <v>202</v>
      </c>
      <c r="B38" s="197" t="s">
        <v>136</v>
      </c>
      <c r="C38" s="198"/>
      <c r="D38" s="199"/>
      <c r="E38" s="199"/>
      <c r="F38" s="199"/>
      <c r="G38" s="200"/>
      <c r="H38" s="198"/>
      <c r="I38" s="199"/>
      <c r="J38" s="199"/>
      <c r="K38" s="199"/>
      <c r="L38" s="200"/>
      <c r="M38" s="198"/>
      <c r="N38" s="199"/>
      <c r="O38" s="199"/>
      <c r="P38" s="199"/>
      <c r="Q38" s="200"/>
      <c r="R38" s="198"/>
      <c r="S38" s="199"/>
      <c r="T38" s="199"/>
      <c r="U38" s="199"/>
      <c r="V38" s="200"/>
      <c r="W38" s="198"/>
      <c r="X38" s="199"/>
      <c r="Y38" s="199"/>
      <c r="Z38" s="199"/>
      <c r="AA38" s="200"/>
      <c r="AB38" s="198"/>
      <c r="AC38" s="199"/>
      <c r="AD38" s="199"/>
      <c r="AE38" s="199"/>
      <c r="AF38" s="200"/>
    </row>
    <row r="39" spans="1:32" ht="15.75">
      <c r="A39" s="171" t="s">
        <v>137</v>
      </c>
      <c r="B39" s="197" t="s">
        <v>220</v>
      </c>
      <c r="C39" s="198"/>
      <c r="D39" s="199"/>
      <c r="E39" s="199"/>
      <c r="F39" s="199"/>
      <c r="G39" s="151"/>
      <c r="H39" s="198"/>
      <c r="I39" s="199"/>
      <c r="J39" s="199"/>
      <c r="K39" s="199"/>
      <c r="L39" s="200"/>
      <c r="M39" s="198"/>
      <c r="N39" s="199"/>
      <c r="O39" s="199"/>
      <c r="P39" s="199"/>
      <c r="Q39" s="200"/>
      <c r="R39" s="198"/>
      <c r="S39" s="199"/>
      <c r="T39" s="199"/>
      <c r="U39" s="199"/>
      <c r="V39" s="151"/>
      <c r="W39" s="198"/>
      <c r="X39" s="199"/>
      <c r="Y39" s="199"/>
      <c r="Z39" s="199"/>
      <c r="AA39" s="200"/>
      <c r="AB39" s="198"/>
      <c r="AC39" s="199"/>
      <c r="AD39" s="199"/>
      <c r="AE39" s="199"/>
      <c r="AF39" s="200"/>
    </row>
    <row r="40" spans="1:32" ht="15.75">
      <c r="A40" s="166" t="s">
        <v>204</v>
      </c>
      <c r="B40" s="193" t="s">
        <v>227</v>
      </c>
      <c r="C40" s="198">
        <v>0.545</v>
      </c>
      <c r="D40" s="199"/>
      <c r="E40" s="199"/>
      <c r="F40" s="199">
        <v>0.21</v>
      </c>
      <c r="G40" s="200">
        <v>0.335</v>
      </c>
      <c r="H40" s="198">
        <v>0.546</v>
      </c>
      <c r="I40" s="199"/>
      <c r="J40" s="199"/>
      <c r="K40" s="199">
        <v>0.21</v>
      </c>
      <c r="L40" s="200">
        <v>0.336</v>
      </c>
      <c r="M40" s="198">
        <v>0.545</v>
      </c>
      <c r="N40" s="199"/>
      <c r="O40" s="199"/>
      <c r="P40" s="199">
        <v>0.21</v>
      </c>
      <c r="Q40" s="200">
        <v>0.335</v>
      </c>
      <c r="R40" s="198">
        <f>'табл.1,4'!R42/7.204</f>
        <v>0.8691560244308718</v>
      </c>
      <c r="S40" s="199"/>
      <c r="T40" s="199"/>
      <c r="U40" s="199">
        <f>'табл.1,4'!U42/7.204</f>
        <v>0.3341754580788451</v>
      </c>
      <c r="V40" s="200">
        <f>'табл.1,4'!V42/7.204</f>
        <v>0.5349805663520267</v>
      </c>
      <c r="W40" s="198">
        <v>0.8691560244308718</v>
      </c>
      <c r="X40" s="199"/>
      <c r="Y40" s="199"/>
      <c r="Z40" s="199">
        <v>0.3341754580788451</v>
      </c>
      <c r="AA40" s="200">
        <v>0.5349805663520267</v>
      </c>
      <c r="AB40" s="198">
        <v>0.647</v>
      </c>
      <c r="AC40" s="199"/>
      <c r="AD40" s="199"/>
      <c r="AE40" s="199">
        <v>0.249</v>
      </c>
      <c r="AF40" s="200">
        <v>0.398</v>
      </c>
    </row>
    <row r="41" spans="1:32" ht="15.75">
      <c r="A41" s="171"/>
      <c r="B41" s="197" t="s">
        <v>221</v>
      </c>
      <c r="C41" s="201">
        <v>0.1601</v>
      </c>
      <c r="D41" s="202"/>
      <c r="E41" s="202"/>
      <c r="F41" s="202">
        <v>0.0617000000000001</v>
      </c>
      <c r="G41" s="203">
        <v>0.1049</v>
      </c>
      <c r="H41" s="201">
        <v>0.1601</v>
      </c>
      <c r="I41" s="202"/>
      <c r="J41" s="202"/>
      <c r="K41" s="202">
        <v>0.0617</v>
      </c>
      <c r="L41" s="203">
        <v>0.1049</v>
      </c>
      <c r="M41" s="201">
        <v>0.1601</v>
      </c>
      <c r="N41" s="202"/>
      <c r="O41" s="202"/>
      <c r="P41" s="202">
        <v>0.0617</v>
      </c>
      <c r="Q41" s="203">
        <v>0.1049</v>
      </c>
      <c r="R41" s="201">
        <v>0.1601</v>
      </c>
      <c r="S41" s="202"/>
      <c r="T41" s="202"/>
      <c r="U41" s="202">
        <v>0.0617000000000001</v>
      </c>
      <c r="V41" s="203">
        <v>0.1049</v>
      </c>
      <c r="W41" s="201">
        <v>0.1601</v>
      </c>
      <c r="X41" s="202"/>
      <c r="Y41" s="202"/>
      <c r="Z41" s="202">
        <v>0.0617000000000001</v>
      </c>
      <c r="AA41" s="203">
        <v>0.1049</v>
      </c>
      <c r="AB41" s="201">
        <v>0.1601</v>
      </c>
      <c r="AC41" s="202"/>
      <c r="AD41" s="202"/>
      <c r="AE41" s="202">
        <v>0.0617000000000001</v>
      </c>
      <c r="AF41" s="203">
        <v>0.1049</v>
      </c>
    </row>
    <row r="42" spans="1:32" ht="24">
      <c r="A42" s="166" t="s">
        <v>206</v>
      </c>
      <c r="B42" s="204" t="s">
        <v>222</v>
      </c>
      <c r="C42" s="198">
        <v>0</v>
      </c>
      <c r="D42" s="199"/>
      <c r="E42" s="199"/>
      <c r="F42" s="199"/>
      <c r="G42" s="200"/>
      <c r="H42" s="198">
        <v>0</v>
      </c>
      <c r="I42" s="199"/>
      <c r="J42" s="199"/>
      <c r="K42" s="199"/>
      <c r="L42" s="200"/>
      <c r="M42" s="198">
        <v>0</v>
      </c>
      <c r="N42" s="199"/>
      <c r="O42" s="199"/>
      <c r="P42" s="199"/>
      <c r="Q42" s="200"/>
      <c r="R42" s="198">
        <v>0</v>
      </c>
      <c r="S42" s="199"/>
      <c r="T42" s="199"/>
      <c r="U42" s="199"/>
      <c r="V42" s="200"/>
      <c r="W42" s="198">
        <v>0</v>
      </c>
      <c r="X42" s="199"/>
      <c r="Y42" s="199"/>
      <c r="Z42" s="199"/>
      <c r="AA42" s="200"/>
      <c r="AB42" s="198">
        <v>0</v>
      </c>
      <c r="AC42" s="199"/>
      <c r="AD42" s="199"/>
      <c r="AE42" s="199"/>
      <c r="AF42" s="200"/>
    </row>
    <row r="43" spans="1:32" ht="24">
      <c r="A43" s="166" t="s">
        <v>208</v>
      </c>
      <c r="B43" s="193" t="s">
        <v>223</v>
      </c>
      <c r="C43" s="198">
        <v>2.8615</v>
      </c>
      <c r="D43" s="199"/>
      <c r="E43" s="199"/>
      <c r="F43" s="199"/>
      <c r="G43" s="200">
        <v>2.862</v>
      </c>
      <c r="H43" s="198">
        <v>2.864</v>
      </c>
      <c r="I43" s="199"/>
      <c r="J43" s="199"/>
      <c r="K43" s="199"/>
      <c r="L43" s="200">
        <v>2.864</v>
      </c>
      <c r="M43" s="198">
        <v>2.859</v>
      </c>
      <c r="N43" s="199"/>
      <c r="O43" s="199"/>
      <c r="P43" s="199"/>
      <c r="Q43" s="200">
        <v>2.859</v>
      </c>
      <c r="R43" s="198">
        <f>'табл.1,4'!R45/7.204</f>
        <v>4.559689061632427</v>
      </c>
      <c r="S43" s="199"/>
      <c r="T43" s="199"/>
      <c r="U43" s="199"/>
      <c r="V43" s="200">
        <f>'табл.1,4'!V45/7.204</f>
        <v>4.559689061632427</v>
      </c>
      <c r="W43" s="198">
        <v>4.559689061632427</v>
      </c>
      <c r="X43" s="199"/>
      <c r="Y43" s="199"/>
      <c r="Z43" s="199"/>
      <c r="AA43" s="200">
        <v>4.559689061632427</v>
      </c>
      <c r="AB43" s="198">
        <v>3.393</v>
      </c>
      <c r="AC43" s="199"/>
      <c r="AD43" s="199"/>
      <c r="AE43" s="199"/>
      <c r="AF43" s="200">
        <v>3.393</v>
      </c>
    </row>
    <row r="44" spans="1:32" ht="60">
      <c r="A44" s="171" t="s">
        <v>139</v>
      </c>
      <c r="B44" s="197" t="s">
        <v>224</v>
      </c>
      <c r="C44" s="198"/>
      <c r="D44" s="199"/>
      <c r="E44" s="199"/>
      <c r="F44" s="199"/>
      <c r="G44" s="200"/>
      <c r="H44" s="198"/>
      <c r="I44" s="199"/>
      <c r="J44" s="199"/>
      <c r="K44" s="199"/>
      <c r="L44" s="200"/>
      <c r="M44" s="198"/>
      <c r="N44" s="199"/>
      <c r="O44" s="199"/>
      <c r="P44" s="199"/>
      <c r="Q44" s="200"/>
      <c r="R44" s="198"/>
      <c r="S44" s="199"/>
      <c r="T44" s="199"/>
      <c r="U44" s="199"/>
      <c r="V44" s="200">
        <f>'табл.1,4'!V46/7.204</f>
        <v>2.869516935036091</v>
      </c>
      <c r="W44" s="198"/>
      <c r="X44" s="199"/>
      <c r="Y44" s="199"/>
      <c r="Z44" s="199"/>
      <c r="AA44" s="205">
        <v>2.869516935036091</v>
      </c>
      <c r="AB44" s="198"/>
      <c r="AC44" s="199"/>
      <c r="AD44" s="199"/>
      <c r="AE44" s="199"/>
      <c r="AF44" s="200"/>
    </row>
    <row r="45" spans="1:32" ht="24">
      <c r="A45" s="171"/>
      <c r="B45" s="197" t="s">
        <v>225</v>
      </c>
      <c r="C45" s="198"/>
      <c r="D45" s="199"/>
      <c r="E45" s="199"/>
      <c r="F45" s="199"/>
      <c r="G45" s="200"/>
      <c r="H45" s="198"/>
      <c r="I45" s="199"/>
      <c r="J45" s="199"/>
      <c r="K45" s="199"/>
      <c r="L45" s="200"/>
      <c r="M45" s="198"/>
      <c r="N45" s="199"/>
      <c r="O45" s="199"/>
      <c r="P45" s="199"/>
      <c r="Q45" s="200"/>
      <c r="R45" s="198"/>
      <c r="S45" s="199"/>
      <c r="T45" s="199"/>
      <c r="U45" s="199"/>
      <c r="V45" s="200"/>
      <c r="W45" s="198"/>
      <c r="X45" s="199"/>
      <c r="Y45" s="199"/>
      <c r="Z45" s="199"/>
      <c r="AA45" s="205"/>
      <c r="AB45" s="198"/>
      <c r="AC45" s="199"/>
      <c r="AD45" s="199"/>
      <c r="AE45" s="199"/>
      <c r="AF45" s="200"/>
    </row>
    <row r="46" spans="1:32" ht="24">
      <c r="A46" s="171"/>
      <c r="B46" s="197" t="s">
        <v>212</v>
      </c>
      <c r="C46" s="198"/>
      <c r="D46" s="199"/>
      <c r="E46" s="199"/>
      <c r="F46" s="199"/>
      <c r="G46" s="200"/>
      <c r="H46" s="198"/>
      <c r="I46" s="199"/>
      <c r="J46" s="199"/>
      <c r="K46" s="199"/>
      <c r="L46" s="200"/>
      <c r="M46" s="198"/>
      <c r="N46" s="199"/>
      <c r="O46" s="199"/>
      <c r="P46" s="199"/>
      <c r="Q46" s="200"/>
      <c r="R46" s="198"/>
      <c r="S46" s="199"/>
      <c r="T46" s="199"/>
      <c r="U46" s="199"/>
      <c r="V46" s="200"/>
      <c r="W46" s="198"/>
      <c r="X46" s="199"/>
      <c r="Y46" s="199"/>
      <c r="Z46" s="199"/>
      <c r="AA46" s="205"/>
      <c r="AB46" s="198"/>
      <c r="AC46" s="199"/>
      <c r="AD46" s="199"/>
      <c r="AE46" s="199"/>
      <c r="AF46" s="200"/>
    </row>
    <row r="47" spans="1:32" ht="16.5" thickBot="1">
      <c r="A47" s="183" t="s">
        <v>142</v>
      </c>
      <c r="B47" s="206" t="s">
        <v>226</v>
      </c>
      <c r="C47" s="207"/>
      <c r="D47" s="208"/>
      <c r="E47" s="208"/>
      <c r="F47" s="208"/>
      <c r="G47" s="209"/>
      <c r="H47" s="207"/>
      <c r="I47" s="208"/>
      <c r="J47" s="208"/>
      <c r="K47" s="208"/>
      <c r="L47" s="209"/>
      <c r="M47" s="207"/>
      <c r="N47" s="208"/>
      <c r="O47" s="208"/>
      <c r="P47" s="208"/>
      <c r="Q47" s="209"/>
      <c r="R47" s="207"/>
      <c r="S47" s="208"/>
      <c r="T47" s="208"/>
      <c r="U47" s="208"/>
      <c r="V47" s="209">
        <f>'табл.1,4'!V51/7.204</f>
        <v>1.6901721265963354</v>
      </c>
      <c r="W47" s="207"/>
      <c r="X47" s="208"/>
      <c r="Y47" s="208"/>
      <c r="Z47" s="208"/>
      <c r="AA47" s="210">
        <v>1.6901721265963354</v>
      </c>
      <c r="AB47" s="207"/>
      <c r="AC47" s="208"/>
      <c r="AD47" s="208"/>
      <c r="AE47" s="208"/>
      <c r="AF47" s="209"/>
    </row>
    <row r="48" spans="1:32" ht="15.75">
      <c r="A48" s="153"/>
      <c r="B48" s="211"/>
      <c r="C48" s="212"/>
      <c r="D48" s="213"/>
      <c r="E48" s="213"/>
      <c r="F48" s="213"/>
      <c r="G48" s="213"/>
      <c r="H48" s="212"/>
      <c r="I48" s="213"/>
      <c r="J48" s="213"/>
      <c r="K48" s="213"/>
      <c r="L48" s="213"/>
      <c r="M48" s="212"/>
      <c r="N48" s="153"/>
      <c r="O48" s="153"/>
      <c r="P48" s="153"/>
      <c r="Q48" s="153"/>
      <c r="R48" s="212"/>
      <c r="S48" s="213"/>
      <c r="T48" s="213"/>
      <c r="U48" s="213"/>
      <c r="V48" s="213"/>
      <c r="W48" s="212"/>
      <c r="X48" s="213"/>
      <c r="Y48" s="213"/>
      <c r="Z48" s="213"/>
      <c r="AA48" s="213"/>
      <c r="AB48" s="212"/>
      <c r="AC48" s="153"/>
      <c r="AD48" s="153"/>
      <c r="AE48" s="153"/>
      <c r="AF48" s="153"/>
    </row>
    <row r="49" spans="1:32" ht="15.75">
      <c r="A49" s="216" t="s">
        <v>302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70"/>
      <c r="M49" s="70"/>
      <c r="N49" s="70"/>
      <c r="O49" s="70"/>
      <c r="P49" s="70"/>
      <c r="Q49" s="70"/>
      <c r="R49" s="6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1" spans="18:28" ht="15.75">
      <c r="R51" s="92"/>
      <c r="W51" s="92"/>
      <c r="X51" s="92"/>
      <c r="Z51" s="92"/>
      <c r="AB51" s="92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28:AA28"/>
    <mergeCell ref="AB28:AF28"/>
    <mergeCell ref="A28:A29"/>
    <mergeCell ref="B28:B29"/>
    <mergeCell ref="C28:G28"/>
    <mergeCell ref="H28:L28"/>
    <mergeCell ref="M28:Q28"/>
    <mergeCell ref="R28:V28"/>
  </mergeCells>
  <printOptions/>
  <pageMargins left="0.16" right="0.17" top="0.22" bottom="0.16" header="0.17" footer="0.16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4"/>
  <sheetViews>
    <sheetView zoomScalePageLayoutView="0" workbookViewId="0" topLeftCell="A160">
      <selection activeCell="F173" sqref="F173"/>
    </sheetView>
  </sheetViews>
  <sheetFormatPr defaultColWidth="9.00390625" defaultRowHeight="12.75"/>
  <cols>
    <col min="2" max="2" width="15.00390625" style="0" customWidth="1"/>
    <col min="3" max="3" width="20.75390625" style="0" customWidth="1"/>
    <col min="4" max="4" width="9.625" style="0" bestFit="1" customWidth="1"/>
    <col min="8" max="9" width="11.625" style="0" bestFit="1" customWidth="1"/>
    <col min="11" max="11" width="11.625" style="0" bestFit="1" customWidth="1"/>
    <col min="12" max="12" width="14.125" style="0" customWidth="1"/>
  </cols>
  <sheetData>
    <row r="1" spans="1:24" ht="12.75">
      <c r="A1" s="378"/>
      <c r="B1" s="379"/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379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80" t="s">
        <v>243</v>
      </c>
    </row>
    <row r="2" spans="1:24" ht="12.75">
      <c r="A2" s="378"/>
      <c r="B2" s="379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79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</row>
    <row r="3" spans="1:24" ht="16.5">
      <c r="A3" s="378"/>
      <c r="B3" s="381" t="s">
        <v>244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</row>
    <row r="4" spans="1:24" ht="12.75">
      <c r="A4" s="378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1:24" ht="25.5" customHeight="1">
      <c r="A5" s="378"/>
      <c r="B5" s="382" t="s">
        <v>245</v>
      </c>
      <c r="C5" s="383" t="s">
        <v>246</v>
      </c>
      <c r="D5" s="384" t="s">
        <v>247</v>
      </c>
      <c r="E5" s="385"/>
      <c r="F5" s="385"/>
      <c r="G5" s="385"/>
      <c r="H5" s="386"/>
      <c r="I5" s="384" t="s">
        <v>248</v>
      </c>
      <c r="J5" s="385"/>
      <c r="K5" s="385"/>
      <c r="L5" s="385"/>
      <c r="M5" s="387"/>
      <c r="N5" s="388" t="s">
        <v>249</v>
      </c>
      <c r="O5" s="384" t="s">
        <v>250</v>
      </c>
      <c r="P5" s="385"/>
      <c r="Q5" s="385"/>
      <c r="R5" s="385"/>
      <c r="S5" s="387"/>
      <c r="T5" s="389" t="s">
        <v>251</v>
      </c>
      <c r="U5" s="390"/>
      <c r="V5" s="390"/>
      <c r="W5" s="390"/>
      <c r="X5" s="391"/>
    </row>
    <row r="6" spans="1:24" ht="12.75">
      <c r="A6" s="378"/>
      <c r="B6" s="392"/>
      <c r="C6" s="393"/>
      <c r="D6" s="394" t="s">
        <v>252</v>
      </c>
      <c r="E6" s="394" t="s">
        <v>124</v>
      </c>
      <c r="F6" s="394" t="s">
        <v>125</v>
      </c>
      <c r="G6" s="394" t="s">
        <v>126</v>
      </c>
      <c r="H6" s="394" t="s">
        <v>127</v>
      </c>
      <c r="I6" s="394" t="s">
        <v>252</v>
      </c>
      <c r="J6" s="394" t="s">
        <v>124</v>
      </c>
      <c r="K6" s="394" t="s">
        <v>125</v>
      </c>
      <c r="L6" s="395" t="s">
        <v>126</v>
      </c>
      <c r="M6" s="395" t="s">
        <v>127</v>
      </c>
      <c r="N6" s="396"/>
      <c r="O6" s="394" t="s">
        <v>252</v>
      </c>
      <c r="P6" s="394" t="s">
        <v>124</v>
      </c>
      <c r="Q6" s="394" t="s">
        <v>125</v>
      </c>
      <c r="R6" s="394" t="s">
        <v>126</v>
      </c>
      <c r="S6" s="394" t="s">
        <v>127</v>
      </c>
      <c r="T6" s="394" t="s">
        <v>252</v>
      </c>
      <c r="U6" s="394" t="s">
        <v>124</v>
      </c>
      <c r="V6" s="394" t="s">
        <v>125</v>
      </c>
      <c r="W6" s="394" t="s">
        <v>126</v>
      </c>
      <c r="X6" s="394" t="s">
        <v>127</v>
      </c>
    </row>
    <row r="7" spans="1:24" ht="12.75">
      <c r="A7" s="378"/>
      <c r="B7" s="397">
        <v>1</v>
      </c>
      <c r="C7" s="398">
        <f>+B7+1</f>
        <v>2</v>
      </c>
      <c r="D7" s="398">
        <f>+C7+1</f>
        <v>3</v>
      </c>
      <c r="E7" s="398">
        <f>+D7+1</f>
        <v>4</v>
      </c>
      <c r="F7" s="398">
        <v>5</v>
      </c>
      <c r="G7" s="398">
        <v>6</v>
      </c>
      <c r="H7" s="398">
        <f>+G7+1</f>
        <v>7</v>
      </c>
      <c r="I7" s="398">
        <f>+H7+1</f>
        <v>8</v>
      </c>
      <c r="J7" s="398">
        <v>9</v>
      </c>
      <c r="K7" s="398">
        <v>10</v>
      </c>
      <c r="L7" s="397">
        <f>+K7+1</f>
        <v>11</v>
      </c>
      <c r="M7" s="397">
        <f>+L7+1</f>
        <v>12</v>
      </c>
      <c r="N7" s="398">
        <v>13</v>
      </c>
      <c r="O7" s="398">
        <f>+N7+1</f>
        <v>14</v>
      </c>
      <c r="P7" s="398">
        <f>+O7+1</f>
        <v>15</v>
      </c>
      <c r="Q7" s="398">
        <f>+P7+1</f>
        <v>16</v>
      </c>
      <c r="R7" s="398">
        <v>17</v>
      </c>
      <c r="S7" s="398">
        <f>+R7+1</f>
        <v>18</v>
      </c>
      <c r="T7" s="398">
        <f>+S7+1</f>
        <v>19</v>
      </c>
      <c r="U7" s="398">
        <f>+T7+1</f>
        <v>20</v>
      </c>
      <c r="V7" s="398">
        <v>21</v>
      </c>
      <c r="W7" s="398">
        <f>+V7+1</f>
        <v>22</v>
      </c>
      <c r="X7" s="398">
        <f>+W7+1</f>
        <v>23</v>
      </c>
    </row>
    <row r="8" spans="1:24" ht="12.75" customHeight="1">
      <c r="A8" s="378"/>
      <c r="B8" s="399" t="s">
        <v>409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1"/>
    </row>
    <row r="9" spans="1:24" ht="12.75">
      <c r="A9" s="378"/>
      <c r="B9" s="263"/>
      <c r="C9" s="263" t="s">
        <v>253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</row>
    <row r="10" spans="1:24" ht="12.75">
      <c r="A10" s="378"/>
      <c r="B10" s="263">
        <v>1</v>
      </c>
      <c r="C10" s="263" t="s">
        <v>254</v>
      </c>
      <c r="D10" s="263">
        <f aca="true" t="shared" si="0" ref="D10:D73">G10+H10</f>
        <v>2216.979</v>
      </c>
      <c r="E10" s="263"/>
      <c r="F10" s="263"/>
      <c r="G10" s="263"/>
      <c r="H10" s="263">
        <v>2216.979</v>
      </c>
      <c r="I10" s="263">
        <f aca="true" t="shared" si="1" ref="I10:I73">L10+M10</f>
        <v>0.3077427817878956</v>
      </c>
      <c r="J10" s="263"/>
      <c r="K10" s="263"/>
      <c r="L10" s="263"/>
      <c r="M10" s="263">
        <f aca="true" t="shared" si="2" ref="M10:M73">H10/N10</f>
        <v>0.3077427817878956</v>
      </c>
      <c r="N10" s="263">
        <v>7204</v>
      </c>
      <c r="O10" s="263"/>
      <c r="P10" s="263"/>
      <c r="Q10" s="263"/>
      <c r="R10" s="263"/>
      <c r="S10" s="263"/>
      <c r="T10" s="263">
        <v>1</v>
      </c>
      <c r="U10" s="263"/>
      <c r="V10" s="263"/>
      <c r="W10" s="263"/>
      <c r="X10" s="263">
        <v>1</v>
      </c>
    </row>
    <row r="11" spans="1:24" ht="38.25">
      <c r="A11" s="378"/>
      <c r="B11" s="263">
        <v>2</v>
      </c>
      <c r="C11" s="263" t="s">
        <v>255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</row>
    <row r="12" spans="1:24" ht="76.5">
      <c r="A12" s="378"/>
      <c r="B12" s="263">
        <v>3</v>
      </c>
      <c r="C12" s="263" t="s">
        <v>256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</row>
    <row r="13" spans="1:24" ht="12.75">
      <c r="A13" s="378"/>
      <c r="B13" s="263">
        <v>4</v>
      </c>
      <c r="C13" s="263" t="s">
        <v>257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</row>
    <row r="14" spans="1:24" ht="12.75">
      <c r="A14" s="378"/>
      <c r="B14" s="263">
        <v>5</v>
      </c>
      <c r="C14" s="263" t="s">
        <v>258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</row>
    <row r="15" spans="1:24" ht="12.75">
      <c r="A15" s="378"/>
      <c r="B15" s="263">
        <v>6</v>
      </c>
      <c r="C15" s="263" t="s">
        <v>259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</row>
    <row r="16" spans="1:24" ht="12.75">
      <c r="A16" s="378"/>
      <c r="B16" s="263">
        <v>7</v>
      </c>
      <c r="C16" s="263" t="s">
        <v>260</v>
      </c>
      <c r="D16" s="263">
        <f t="shared" si="0"/>
        <v>35.428</v>
      </c>
      <c r="E16" s="263"/>
      <c r="F16" s="263"/>
      <c r="G16" s="263"/>
      <c r="H16" s="263">
        <v>35.428</v>
      </c>
      <c r="I16" s="263">
        <f t="shared" si="1"/>
        <v>0.004917823431426984</v>
      </c>
      <c r="J16" s="263"/>
      <c r="K16" s="263"/>
      <c r="L16" s="263"/>
      <c r="M16" s="263">
        <f t="shared" si="2"/>
        <v>0.004917823431426984</v>
      </c>
      <c r="N16" s="263">
        <v>7204</v>
      </c>
      <c r="O16" s="263"/>
      <c r="P16" s="263"/>
      <c r="Q16" s="263"/>
      <c r="R16" s="263"/>
      <c r="S16" s="263"/>
      <c r="T16" s="263">
        <v>1</v>
      </c>
      <c r="U16" s="263"/>
      <c r="V16" s="263"/>
      <c r="W16" s="263"/>
      <c r="X16" s="263">
        <v>1</v>
      </c>
    </row>
    <row r="17" spans="1:24" ht="12.75">
      <c r="A17" s="378"/>
      <c r="B17" s="263">
        <v>8</v>
      </c>
      <c r="C17" s="263" t="s">
        <v>261</v>
      </c>
      <c r="D17" s="263">
        <f t="shared" si="0"/>
        <v>409.154</v>
      </c>
      <c r="E17" s="263"/>
      <c r="F17" s="263"/>
      <c r="G17" s="263">
        <v>409.154</v>
      </c>
      <c r="H17" s="263"/>
      <c r="I17" s="263">
        <f t="shared" si="1"/>
        <v>0.05679539144919489</v>
      </c>
      <c r="J17" s="263"/>
      <c r="K17" s="263"/>
      <c r="L17" s="263">
        <f>G17/N17</f>
        <v>0.05679539144919489</v>
      </c>
      <c r="M17" s="263">
        <f t="shared" si="2"/>
        <v>0</v>
      </c>
      <c r="N17" s="263">
        <v>7204</v>
      </c>
      <c r="O17" s="263"/>
      <c r="P17" s="263"/>
      <c r="Q17" s="263"/>
      <c r="R17" s="263"/>
      <c r="S17" s="263"/>
      <c r="T17" s="263">
        <v>1</v>
      </c>
      <c r="U17" s="263"/>
      <c r="V17" s="263"/>
      <c r="W17" s="263">
        <v>1</v>
      </c>
      <c r="X17" s="263">
        <v>1</v>
      </c>
    </row>
    <row r="18" spans="1:24" ht="76.5">
      <c r="A18" s="378"/>
      <c r="B18" s="263">
        <v>9</v>
      </c>
      <c r="C18" s="263" t="s">
        <v>262</v>
      </c>
      <c r="D18" s="263">
        <f>F18+G18+H18</f>
        <v>62.185</v>
      </c>
      <c r="E18" s="263"/>
      <c r="F18" s="263"/>
      <c r="G18" s="263">
        <v>62.185</v>
      </c>
      <c r="H18" s="264"/>
      <c r="I18" s="263">
        <f t="shared" si="1"/>
        <v>0.008632009994447529</v>
      </c>
      <c r="J18" s="263"/>
      <c r="K18" s="263"/>
      <c r="L18" s="263"/>
      <c r="M18" s="263">
        <f>G18/N18</f>
        <v>0.008632009994447529</v>
      </c>
      <c r="N18" s="263">
        <v>7204</v>
      </c>
      <c r="O18" s="263"/>
      <c r="P18" s="263"/>
      <c r="Q18" s="263"/>
      <c r="R18" s="263"/>
      <c r="S18" s="263"/>
      <c r="T18" s="263">
        <v>1</v>
      </c>
      <c r="U18" s="263"/>
      <c r="V18" s="263"/>
      <c r="W18" s="263"/>
      <c r="X18" s="263">
        <v>1</v>
      </c>
    </row>
    <row r="19" spans="1:24" ht="25.5">
      <c r="A19" s="378"/>
      <c r="B19" s="263">
        <v>10</v>
      </c>
      <c r="C19" s="263" t="s">
        <v>263</v>
      </c>
      <c r="D19" s="263">
        <f t="shared" si="0"/>
        <v>10.344</v>
      </c>
      <c r="E19" s="263"/>
      <c r="F19" s="263"/>
      <c r="G19" s="263"/>
      <c r="H19" s="263">
        <v>10.344</v>
      </c>
      <c r="I19" s="263">
        <f t="shared" si="1"/>
        <v>0.0014358689616879511</v>
      </c>
      <c r="J19" s="263"/>
      <c r="K19" s="263"/>
      <c r="L19" s="263"/>
      <c r="M19" s="263">
        <f t="shared" si="2"/>
        <v>0.0014358689616879511</v>
      </c>
      <c r="N19" s="263">
        <v>7204</v>
      </c>
      <c r="O19" s="263"/>
      <c r="P19" s="263"/>
      <c r="Q19" s="263"/>
      <c r="R19" s="263"/>
      <c r="S19" s="263"/>
      <c r="T19" s="263">
        <v>1</v>
      </c>
      <c r="U19" s="263"/>
      <c r="V19" s="263"/>
      <c r="W19" s="263"/>
      <c r="X19" s="263">
        <v>1</v>
      </c>
    </row>
    <row r="20" spans="1:24" ht="38.25">
      <c r="A20" s="378"/>
      <c r="B20" s="263">
        <v>11</v>
      </c>
      <c r="C20" s="263" t="s">
        <v>264</v>
      </c>
      <c r="D20" s="263">
        <f t="shared" si="0"/>
        <v>1091.663</v>
      </c>
      <c r="E20" s="263"/>
      <c r="F20" s="263"/>
      <c r="G20" s="263"/>
      <c r="H20" s="263">
        <v>1091.663</v>
      </c>
      <c r="I20" s="263">
        <f t="shared" si="1"/>
        <v>0.15153567462520823</v>
      </c>
      <c r="J20" s="263"/>
      <c r="K20" s="263"/>
      <c r="L20" s="263"/>
      <c r="M20" s="263">
        <f t="shared" si="2"/>
        <v>0.15153567462520823</v>
      </c>
      <c r="N20" s="263">
        <v>7204</v>
      </c>
      <c r="O20" s="263"/>
      <c r="P20" s="263"/>
      <c r="Q20" s="263"/>
      <c r="R20" s="263"/>
      <c r="S20" s="263"/>
      <c r="T20" s="263">
        <v>1</v>
      </c>
      <c r="U20" s="263"/>
      <c r="V20" s="263"/>
      <c r="W20" s="263"/>
      <c r="X20" s="263">
        <v>1</v>
      </c>
    </row>
    <row r="21" spans="1:24" ht="25.5">
      <c r="A21" s="378"/>
      <c r="B21" s="263">
        <v>12</v>
      </c>
      <c r="C21" s="263" t="s">
        <v>265</v>
      </c>
      <c r="D21" s="263">
        <f t="shared" si="0"/>
        <v>490.345</v>
      </c>
      <c r="E21" s="263"/>
      <c r="F21" s="263"/>
      <c r="G21" s="263">
        <v>490.345</v>
      </c>
      <c r="H21" s="263"/>
      <c r="I21" s="263">
        <f t="shared" si="1"/>
        <v>0.06806565796779568</v>
      </c>
      <c r="J21" s="263"/>
      <c r="K21" s="263"/>
      <c r="L21" s="263">
        <f>G21/N21</f>
        <v>0.06806565796779568</v>
      </c>
      <c r="M21" s="263">
        <f t="shared" si="2"/>
        <v>0</v>
      </c>
      <c r="N21" s="263">
        <v>7204</v>
      </c>
      <c r="O21" s="263"/>
      <c r="P21" s="263"/>
      <c r="Q21" s="263"/>
      <c r="R21" s="263"/>
      <c r="S21" s="263"/>
      <c r="T21" s="263">
        <v>1</v>
      </c>
      <c r="U21" s="263"/>
      <c r="V21" s="263"/>
      <c r="W21" s="263">
        <v>1</v>
      </c>
      <c r="X21" s="263"/>
    </row>
    <row r="22" spans="1:24" ht="12.75">
      <c r="A22" s="378"/>
      <c r="B22" s="263">
        <v>13</v>
      </c>
      <c r="C22" s="263" t="s">
        <v>266</v>
      </c>
      <c r="D22" s="263">
        <f t="shared" si="0"/>
        <v>223.6</v>
      </c>
      <c r="E22" s="263"/>
      <c r="F22" s="263"/>
      <c r="G22" s="263"/>
      <c r="H22" s="263">
        <v>223.6</v>
      </c>
      <c r="I22" s="263">
        <f t="shared" si="1"/>
        <v>0.031038312048861743</v>
      </c>
      <c r="J22" s="263"/>
      <c r="K22" s="263"/>
      <c r="L22" s="263"/>
      <c r="M22" s="263">
        <f t="shared" si="2"/>
        <v>0.031038312048861743</v>
      </c>
      <c r="N22" s="263">
        <v>7204</v>
      </c>
      <c r="O22" s="263"/>
      <c r="P22" s="263"/>
      <c r="Q22" s="263"/>
      <c r="R22" s="263"/>
      <c r="S22" s="263"/>
      <c r="T22" s="263">
        <v>1</v>
      </c>
      <c r="U22" s="263"/>
      <c r="V22" s="263"/>
      <c r="W22" s="263"/>
      <c r="X22" s="263">
        <v>1</v>
      </c>
    </row>
    <row r="23" spans="1:24" ht="12.75">
      <c r="A23" s="378"/>
      <c r="B23" s="263">
        <v>14</v>
      </c>
      <c r="C23" s="263" t="s">
        <v>267</v>
      </c>
      <c r="D23" s="263">
        <f t="shared" si="0"/>
        <v>713.88</v>
      </c>
      <c r="E23" s="263"/>
      <c r="F23" s="263"/>
      <c r="G23" s="263">
        <v>690.3</v>
      </c>
      <c r="H23" s="263">
        <v>23.58</v>
      </c>
      <c r="I23" s="263">
        <f t="shared" si="1"/>
        <v>0.09909494725152693</v>
      </c>
      <c r="J23" s="263"/>
      <c r="K23" s="263"/>
      <c r="L23" s="263">
        <f>G23/N23</f>
        <v>0.09582176568573014</v>
      </c>
      <c r="M23" s="263">
        <f t="shared" si="2"/>
        <v>0.0032731815657967792</v>
      </c>
      <c r="N23" s="263">
        <v>7204</v>
      </c>
      <c r="O23" s="263"/>
      <c r="P23" s="263"/>
      <c r="Q23" s="263"/>
      <c r="R23" s="263"/>
      <c r="S23" s="263"/>
      <c r="T23" s="263">
        <v>1</v>
      </c>
      <c r="U23" s="263"/>
      <c r="V23" s="263"/>
      <c r="W23" s="263">
        <v>0.967</v>
      </c>
      <c r="X23" s="263">
        <v>0.033</v>
      </c>
    </row>
    <row r="24" spans="1:24" ht="25.5">
      <c r="A24" s="378"/>
      <c r="B24" s="263">
        <v>15</v>
      </c>
      <c r="C24" s="263" t="s">
        <v>268</v>
      </c>
      <c r="D24" s="263">
        <f t="shared" si="0"/>
        <v>2200.696</v>
      </c>
      <c r="E24" s="263"/>
      <c r="F24" s="263"/>
      <c r="G24" s="263"/>
      <c r="H24" s="263">
        <v>2200.696</v>
      </c>
      <c r="I24" s="263">
        <f t="shared" si="1"/>
        <v>0.305482509716824</v>
      </c>
      <c r="J24" s="263"/>
      <c r="K24" s="263"/>
      <c r="L24" s="263"/>
      <c r="M24" s="263">
        <f t="shared" si="2"/>
        <v>0.305482509716824</v>
      </c>
      <c r="N24" s="263">
        <v>7204</v>
      </c>
      <c r="O24" s="263"/>
      <c r="P24" s="263"/>
      <c r="Q24" s="263"/>
      <c r="R24" s="263"/>
      <c r="S24" s="263"/>
      <c r="T24" s="263">
        <v>1</v>
      </c>
      <c r="U24" s="263"/>
      <c r="V24" s="263"/>
      <c r="W24" s="263"/>
      <c r="X24" s="263">
        <v>1</v>
      </c>
    </row>
    <row r="25" spans="1:24" ht="12.75">
      <c r="A25" s="378"/>
      <c r="B25" s="263">
        <v>16</v>
      </c>
      <c r="C25" s="263" t="s">
        <v>269</v>
      </c>
      <c r="D25" s="263">
        <f t="shared" si="0"/>
        <v>797.083</v>
      </c>
      <c r="E25" s="263"/>
      <c r="F25" s="263"/>
      <c r="G25" s="263">
        <v>797.083</v>
      </c>
      <c r="H25" s="263">
        <v>0</v>
      </c>
      <c r="I25" s="263">
        <f t="shared" si="1"/>
        <v>0.11064450305385896</v>
      </c>
      <c r="J25" s="263"/>
      <c r="K25" s="263"/>
      <c r="L25" s="263">
        <f>G25/N25</f>
        <v>0.11064450305385896</v>
      </c>
      <c r="M25" s="263">
        <f t="shared" si="2"/>
        <v>0</v>
      </c>
      <c r="N25" s="263">
        <v>7204</v>
      </c>
      <c r="O25" s="263"/>
      <c r="P25" s="263"/>
      <c r="Q25" s="263"/>
      <c r="R25" s="263"/>
      <c r="S25" s="263"/>
      <c r="T25" s="263">
        <v>1</v>
      </c>
      <c r="U25" s="263"/>
      <c r="V25" s="263"/>
      <c r="W25" s="263">
        <v>1</v>
      </c>
      <c r="X25" s="263"/>
    </row>
    <row r="26" spans="1:24" ht="38.25">
      <c r="A26" s="378"/>
      <c r="B26" s="263">
        <v>17</v>
      </c>
      <c r="C26" s="263" t="s">
        <v>270</v>
      </c>
      <c r="D26" s="263">
        <f t="shared" si="0"/>
        <v>44.248</v>
      </c>
      <c r="E26" s="263"/>
      <c r="F26" s="263"/>
      <c r="G26" s="263"/>
      <c r="H26" s="263">
        <v>44.248</v>
      </c>
      <c r="I26" s="263">
        <f t="shared" si="1"/>
        <v>0.006142143253747918</v>
      </c>
      <c r="J26" s="263"/>
      <c r="K26" s="263"/>
      <c r="L26" s="263"/>
      <c r="M26" s="263">
        <f t="shared" si="2"/>
        <v>0.006142143253747918</v>
      </c>
      <c r="N26" s="263">
        <v>7204</v>
      </c>
      <c r="O26" s="263"/>
      <c r="P26" s="263"/>
      <c r="Q26" s="263"/>
      <c r="R26" s="263"/>
      <c r="S26" s="263"/>
      <c r="T26" s="263">
        <v>1</v>
      </c>
      <c r="U26" s="263"/>
      <c r="V26" s="263"/>
      <c r="W26" s="263"/>
      <c r="X26" s="263">
        <v>1</v>
      </c>
    </row>
    <row r="27" spans="1:24" ht="12.75">
      <c r="A27" s="378"/>
      <c r="B27" s="263">
        <v>18</v>
      </c>
      <c r="C27" s="263" t="s">
        <v>271</v>
      </c>
      <c r="D27" s="263">
        <f t="shared" si="0"/>
        <v>284.337</v>
      </c>
      <c r="E27" s="263"/>
      <c r="F27" s="263"/>
      <c r="G27" s="263">
        <v>284.337</v>
      </c>
      <c r="H27" s="263">
        <v>0</v>
      </c>
      <c r="I27" s="263">
        <f t="shared" si="1"/>
        <v>0.03946932259855636</v>
      </c>
      <c r="J27" s="263"/>
      <c r="K27" s="263"/>
      <c r="L27" s="263">
        <f>G27/N27</f>
        <v>0.03946932259855636</v>
      </c>
      <c r="M27" s="263">
        <f t="shared" si="2"/>
        <v>0</v>
      </c>
      <c r="N27" s="263">
        <v>7204</v>
      </c>
      <c r="O27" s="263"/>
      <c r="P27" s="263"/>
      <c r="Q27" s="263"/>
      <c r="R27" s="263"/>
      <c r="S27" s="263"/>
      <c r="T27" s="263">
        <v>1</v>
      </c>
      <c r="U27" s="263"/>
      <c r="V27" s="263"/>
      <c r="W27" s="263">
        <v>1</v>
      </c>
      <c r="X27" s="263"/>
    </row>
    <row r="28" spans="1:24" ht="12.75">
      <c r="A28" s="378"/>
      <c r="B28" s="263">
        <v>19</v>
      </c>
      <c r="C28" s="263" t="s">
        <v>271</v>
      </c>
      <c r="D28" s="263">
        <f t="shared" si="0"/>
        <v>455.796</v>
      </c>
      <c r="E28" s="263"/>
      <c r="F28" s="263"/>
      <c r="G28" s="263">
        <v>455.796</v>
      </c>
      <c r="H28" s="263">
        <v>0</v>
      </c>
      <c r="I28" s="263">
        <f t="shared" si="1"/>
        <v>0.06326985008328706</v>
      </c>
      <c r="J28" s="263"/>
      <c r="K28" s="263"/>
      <c r="L28" s="263">
        <f>G28/N28</f>
        <v>0.06326985008328706</v>
      </c>
      <c r="M28" s="263">
        <f t="shared" si="2"/>
        <v>0</v>
      </c>
      <c r="N28" s="263">
        <v>7204</v>
      </c>
      <c r="O28" s="263"/>
      <c r="P28" s="263"/>
      <c r="Q28" s="263"/>
      <c r="R28" s="263"/>
      <c r="S28" s="263"/>
      <c r="T28" s="263">
        <v>1</v>
      </c>
      <c r="U28" s="263"/>
      <c r="V28" s="263"/>
      <c r="W28" s="263">
        <v>1</v>
      </c>
      <c r="X28" s="263"/>
    </row>
    <row r="29" spans="1:24" ht="25.5">
      <c r="A29" s="378"/>
      <c r="B29" s="263">
        <v>20</v>
      </c>
      <c r="C29" s="263" t="s">
        <v>272</v>
      </c>
      <c r="D29" s="263">
        <f t="shared" si="0"/>
        <v>25.54</v>
      </c>
      <c r="E29" s="263"/>
      <c r="F29" s="263"/>
      <c r="G29" s="263"/>
      <c r="H29" s="263">
        <v>25.54</v>
      </c>
      <c r="I29" s="263">
        <f t="shared" si="1"/>
        <v>0.0035452526374236534</v>
      </c>
      <c r="J29" s="263"/>
      <c r="K29" s="263"/>
      <c r="L29" s="263"/>
      <c r="M29" s="263">
        <f t="shared" si="2"/>
        <v>0.0035452526374236534</v>
      </c>
      <c r="N29" s="263">
        <v>7204</v>
      </c>
      <c r="O29" s="263"/>
      <c r="P29" s="263"/>
      <c r="Q29" s="263"/>
      <c r="R29" s="263"/>
      <c r="S29" s="263"/>
      <c r="T29" s="263">
        <v>1</v>
      </c>
      <c r="U29" s="263"/>
      <c r="V29" s="263"/>
      <c r="W29" s="263"/>
      <c r="X29" s="263">
        <v>1</v>
      </c>
    </row>
    <row r="30" spans="1:24" ht="25.5">
      <c r="A30" s="378"/>
      <c r="B30" s="263">
        <v>21</v>
      </c>
      <c r="C30" s="263" t="s">
        <v>273</v>
      </c>
      <c r="D30" s="263">
        <f t="shared" si="0"/>
        <v>21.412</v>
      </c>
      <c r="E30" s="263"/>
      <c r="F30" s="263"/>
      <c r="G30" s="263"/>
      <c r="H30" s="263">
        <v>21.412</v>
      </c>
      <c r="I30" s="263">
        <f t="shared" si="1"/>
        <v>0.0029722376457523595</v>
      </c>
      <c r="J30" s="263"/>
      <c r="K30" s="263"/>
      <c r="L30" s="263"/>
      <c r="M30" s="263">
        <f t="shared" si="2"/>
        <v>0.0029722376457523595</v>
      </c>
      <c r="N30" s="263">
        <v>7204</v>
      </c>
      <c r="O30" s="263"/>
      <c r="P30" s="263"/>
      <c r="Q30" s="263"/>
      <c r="R30" s="263"/>
      <c r="S30" s="263"/>
      <c r="T30" s="263">
        <v>1</v>
      </c>
      <c r="U30" s="263"/>
      <c r="V30" s="263"/>
      <c r="W30" s="263"/>
      <c r="X30" s="263">
        <v>1</v>
      </c>
    </row>
    <row r="31" spans="1:24" ht="63.75">
      <c r="A31" s="378"/>
      <c r="B31" s="263">
        <v>22</v>
      </c>
      <c r="C31" s="263" t="s">
        <v>274</v>
      </c>
      <c r="D31" s="263">
        <f t="shared" si="0"/>
        <v>316.267</v>
      </c>
      <c r="E31" s="263"/>
      <c r="F31" s="263"/>
      <c r="G31" s="263"/>
      <c r="H31" s="263">
        <v>316.267</v>
      </c>
      <c r="I31" s="263">
        <f t="shared" si="1"/>
        <v>0.043901582454192116</v>
      </c>
      <c r="J31" s="263"/>
      <c r="K31" s="263"/>
      <c r="L31" s="263"/>
      <c r="M31" s="263">
        <f t="shared" si="2"/>
        <v>0.043901582454192116</v>
      </c>
      <c r="N31" s="263">
        <v>7204</v>
      </c>
      <c r="O31" s="263"/>
      <c r="P31" s="263"/>
      <c r="Q31" s="263"/>
      <c r="R31" s="263"/>
      <c r="S31" s="263"/>
      <c r="T31" s="263">
        <v>1</v>
      </c>
      <c r="U31" s="263"/>
      <c r="V31" s="263"/>
      <c r="W31" s="263"/>
      <c r="X31" s="263">
        <v>1</v>
      </c>
    </row>
    <row r="32" spans="1:24" ht="63.75">
      <c r="A32" s="378"/>
      <c r="B32" s="263">
        <v>23</v>
      </c>
      <c r="C32" s="263" t="s">
        <v>274</v>
      </c>
      <c r="D32" s="263">
        <f t="shared" si="0"/>
        <v>69.129</v>
      </c>
      <c r="E32" s="263"/>
      <c r="F32" s="263"/>
      <c r="G32" s="263"/>
      <c r="H32" s="263">
        <v>69.129</v>
      </c>
      <c r="I32" s="263">
        <f t="shared" si="1"/>
        <v>0.009595918933925597</v>
      </c>
      <c r="J32" s="263"/>
      <c r="K32" s="263"/>
      <c r="L32" s="263"/>
      <c r="M32" s="263">
        <f t="shared" si="2"/>
        <v>0.009595918933925597</v>
      </c>
      <c r="N32" s="263">
        <v>7204</v>
      </c>
      <c r="O32" s="263"/>
      <c r="P32" s="263"/>
      <c r="Q32" s="263"/>
      <c r="R32" s="263"/>
      <c r="S32" s="263"/>
      <c r="T32" s="263">
        <v>1</v>
      </c>
      <c r="U32" s="263"/>
      <c r="V32" s="263"/>
      <c r="W32" s="263"/>
      <c r="X32" s="263">
        <v>1</v>
      </c>
    </row>
    <row r="33" spans="1:24" ht="63.75">
      <c r="A33" s="378"/>
      <c r="B33" s="263">
        <v>24</v>
      </c>
      <c r="C33" s="263" t="s">
        <v>274</v>
      </c>
      <c r="D33" s="263">
        <f t="shared" si="0"/>
        <v>40.477</v>
      </c>
      <c r="E33" s="263"/>
      <c r="F33" s="263"/>
      <c r="G33" s="263"/>
      <c r="H33" s="263">
        <v>40.477</v>
      </c>
      <c r="I33" s="263">
        <f t="shared" si="1"/>
        <v>0.005618684064408661</v>
      </c>
      <c r="J33" s="263"/>
      <c r="K33" s="263"/>
      <c r="L33" s="263"/>
      <c r="M33" s="263">
        <f t="shared" si="2"/>
        <v>0.005618684064408661</v>
      </c>
      <c r="N33" s="263">
        <v>7204</v>
      </c>
      <c r="O33" s="263"/>
      <c r="P33" s="263"/>
      <c r="Q33" s="263"/>
      <c r="R33" s="263"/>
      <c r="S33" s="263"/>
      <c r="T33" s="263">
        <v>1</v>
      </c>
      <c r="U33" s="263"/>
      <c r="V33" s="263"/>
      <c r="W33" s="263"/>
      <c r="X33" s="263">
        <v>1</v>
      </c>
    </row>
    <row r="34" spans="1:24" ht="63.75">
      <c r="A34" s="378"/>
      <c r="B34" s="263">
        <v>25</v>
      </c>
      <c r="C34" s="263" t="s">
        <v>275</v>
      </c>
      <c r="D34" s="263">
        <f t="shared" si="0"/>
        <v>96.154</v>
      </c>
      <c r="E34" s="263"/>
      <c r="F34" s="263"/>
      <c r="G34" s="263">
        <v>96.154</v>
      </c>
      <c r="H34" s="263"/>
      <c r="I34" s="263">
        <f t="shared" si="1"/>
        <v>0.013347307051637978</v>
      </c>
      <c r="J34" s="263"/>
      <c r="K34" s="263"/>
      <c r="L34" s="263">
        <f>G34/N34</f>
        <v>0.013347307051637978</v>
      </c>
      <c r="M34" s="263">
        <f t="shared" si="2"/>
        <v>0</v>
      </c>
      <c r="N34" s="263">
        <v>7204</v>
      </c>
      <c r="O34" s="263"/>
      <c r="P34" s="263"/>
      <c r="Q34" s="263"/>
      <c r="R34" s="263"/>
      <c r="S34" s="263"/>
      <c r="T34" s="263">
        <v>1</v>
      </c>
      <c r="U34" s="263"/>
      <c r="V34" s="263"/>
      <c r="W34" s="263">
        <v>1</v>
      </c>
      <c r="X34" s="263"/>
    </row>
    <row r="35" spans="1:24" ht="12.75">
      <c r="A35" s="378"/>
      <c r="B35" s="263">
        <v>26</v>
      </c>
      <c r="C35" s="263" t="s">
        <v>276</v>
      </c>
      <c r="D35" s="263">
        <f t="shared" si="0"/>
        <v>89.987</v>
      </c>
      <c r="E35" s="263"/>
      <c r="F35" s="263"/>
      <c r="G35" s="263">
        <v>89.987</v>
      </c>
      <c r="H35" s="263"/>
      <c r="I35" s="263">
        <f t="shared" si="1"/>
        <v>0.012491254858411993</v>
      </c>
      <c r="J35" s="263"/>
      <c r="K35" s="263"/>
      <c r="L35" s="263">
        <f>G35/N35</f>
        <v>0.012491254858411993</v>
      </c>
      <c r="M35" s="263">
        <f t="shared" si="2"/>
        <v>0</v>
      </c>
      <c r="N35" s="263">
        <v>7204</v>
      </c>
      <c r="O35" s="263"/>
      <c r="P35" s="263"/>
      <c r="Q35" s="263"/>
      <c r="R35" s="263"/>
      <c r="S35" s="263"/>
      <c r="T35" s="263">
        <v>1</v>
      </c>
      <c r="U35" s="263"/>
      <c r="V35" s="263"/>
      <c r="W35" s="263">
        <v>1</v>
      </c>
      <c r="X35" s="263"/>
    </row>
    <row r="36" spans="1:24" ht="12.75">
      <c r="A36" s="378"/>
      <c r="B36" s="263">
        <v>27</v>
      </c>
      <c r="C36" s="263" t="s">
        <v>271</v>
      </c>
      <c r="D36" s="263">
        <f t="shared" si="0"/>
        <v>769.613</v>
      </c>
      <c r="E36" s="263"/>
      <c r="F36" s="263"/>
      <c r="G36" s="263"/>
      <c r="H36" s="263">
        <v>769.613</v>
      </c>
      <c r="I36" s="263">
        <f t="shared" si="1"/>
        <v>0.1068313436979456</v>
      </c>
      <c r="J36" s="263"/>
      <c r="K36" s="263"/>
      <c r="L36" s="263"/>
      <c r="M36" s="263">
        <f t="shared" si="2"/>
        <v>0.1068313436979456</v>
      </c>
      <c r="N36" s="263">
        <v>7204</v>
      </c>
      <c r="O36" s="263"/>
      <c r="P36" s="263"/>
      <c r="Q36" s="263"/>
      <c r="R36" s="263"/>
      <c r="S36" s="263"/>
      <c r="T36" s="263">
        <v>1</v>
      </c>
      <c r="U36" s="263"/>
      <c r="V36" s="263"/>
      <c r="W36" s="263"/>
      <c r="X36" s="263">
        <v>1</v>
      </c>
    </row>
    <row r="37" spans="1:24" ht="12.75">
      <c r="A37" s="378"/>
      <c r="B37" s="263">
        <v>28</v>
      </c>
      <c r="C37" s="263" t="s">
        <v>277</v>
      </c>
      <c r="D37" s="263">
        <f t="shared" si="0"/>
        <v>537.374</v>
      </c>
      <c r="E37" s="263"/>
      <c r="F37" s="263"/>
      <c r="G37" s="263"/>
      <c r="H37" s="263">
        <v>537.374</v>
      </c>
      <c r="I37" s="263">
        <f t="shared" si="1"/>
        <v>0.07459383675735702</v>
      </c>
      <c r="J37" s="263"/>
      <c r="K37" s="263"/>
      <c r="L37" s="263"/>
      <c r="M37" s="263">
        <f t="shared" si="2"/>
        <v>0.07459383675735702</v>
      </c>
      <c r="N37" s="263">
        <v>7204</v>
      </c>
      <c r="O37" s="263"/>
      <c r="P37" s="263"/>
      <c r="Q37" s="263"/>
      <c r="R37" s="263"/>
      <c r="S37" s="263"/>
      <c r="T37" s="263">
        <v>1</v>
      </c>
      <c r="U37" s="263"/>
      <c r="V37" s="263"/>
      <c r="W37" s="263"/>
      <c r="X37" s="263">
        <v>1</v>
      </c>
    </row>
    <row r="38" spans="1:24" ht="12.75">
      <c r="A38" s="378"/>
      <c r="B38" s="263">
        <v>29</v>
      </c>
      <c r="C38" s="263" t="s">
        <v>316</v>
      </c>
      <c r="D38" s="263">
        <f t="shared" si="0"/>
        <v>0.789</v>
      </c>
      <c r="E38" s="263"/>
      <c r="F38" s="263"/>
      <c r="G38" s="263"/>
      <c r="H38" s="263">
        <v>0.789</v>
      </c>
      <c r="I38" s="263">
        <f t="shared" si="1"/>
        <v>0.00010952248750694059</v>
      </c>
      <c r="J38" s="263"/>
      <c r="K38" s="263"/>
      <c r="L38" s="263"/>
      <c r="M38" s="263">
        <f t="shared" si="2"/>
        <v>0.00010952248750694059</v>
      </c>
      <c r="N38" s="263">
        <v>7204</v>
      </c>
      <c r="O38" s="263"/>
      <c r="P38" s="263"/>
      <c r="Q38" s="263"/>
      <c r="R38" s="263"/>
      <c r="S38" s="263"/>
      <c r="T38" s="263">
        <v>1</v>
      </c>
      <c r="U38" s="263"/>
      <c r="V38" s="263"/>
      <c r="W38" s="263"/>
      <c r="X38" s="263">
        <v>1</v>
      </c>
    </row>
    <row r="39" spans="1:24" ht="38.25">
      <c r="A39" s="378"/>
      <c r="B39" s="263">
        <v>30</v>
      </c>
      <c r="C39" s="263" t="s">
        <v>278</v>
      </c>
      <c r="D39" s="263">
        <f t="shared" si="0"/>
        <v>47.699</v>
      </c>
      <c r="E39" s="263"/>
      <c r="F39" s="263"/>
      <c r="G39" s="263"/>
      <c r="H39" s="263">
        <v>47.699</v>
      </c>
      <c r="I39" s="263">
        <f t="shared" si="1"/>
        <v>0.006621182676290949</v>
      </c>
      <c r="J39" s="263"/>
      <c r="K39" s="263"/>
      <c r="L39" s="263"/>
      <c r="M39" s="263">
        <f t="shared" si="2"/>
        <v>0.006621182676290949</v>
      </c>
      <c r="N39" s="263">
        <v>7204</v>
      </c>
      <c r="O39" s="263"/>
      <c r="P39" s="263"/>
      <c r="Q39" s="263"/>
      <c r="R39" s="263"/>
      <c r="S39" s="263"/>
      <c r="T39" s="263">
        <v>1</v>
      </c>
      <c r="U39" s="263"/>
      <c r="V39" s="263"/>
      <c r="W39" s="263"/>
      <c r="X39" s="263">
        <v>1</v>
      </c>
    </row>
    <row r="40" spans="1:24" ht="38.25">
      <c r="A40" s="378"/>
      <c r="B40" s="263">
        <v>31</v>
      </c>
      <c r="C40" s="263" t="s">
        <v>279</v>
      </c>
      <c r="D40" s="263">
        <f t="shared" si="0"/>
        <v>0</v>
      </c>
      <c r="E40" s="263"/>
      <c r="F40" s="263"/>
      <c r="G40" s="263"/>
      <c r="H40" s="263">
        <v>0</v>
      </c>
      <c r="I40" s="263">
        <f t="shared" si="1"/>
        <v>0</v>
      </c>
      <c r="J40" s="263"/>
      <c r="K40" s="263"/>
      <c r="L40" s="263"/>
      <c r="M40" s="263">
        <f t="shared" si="2"/>
        <v>0</v>
      </c>
      <c r="N40" s="263">
        <v>7204</v>
      </c>
      <c r="O40" s="263"/>
      <c r="P40" s="263"/>
      <c r="Q40" s="263"/>
      <c r="R40" s="263"/>
      <c r="S40" s="263"/>
      <c r="T40" s="263">
        <v>1</v>
      </c>
      <c r="U40" s="263"/>
      <c r="V40" s="263"/>
      <c r="W40" s="263"/>
      <c r="X40" s="263">
        <v>1</v>
      </c>
    </row>
    <row r="41" spans="1:24" ht="38.25">
      <c r="A41" s="378"/>
      <c r="B41" s="263">
        <v>32</v>
      </c>
      <c r="C41" s="263" t="s">
        <v>279</v>
      </c>
      <c r="D41" s="263">
        <f t="shared" si="0"/>
        <v>0.612</v>
      </c>
      <c r="E41" s="263"/>
      <c r="F41" s="263"/>
      <c r="G41" s="263"/>
      <c r="H41" s="263">
        <v>0.612</v>
      </c>
      <c r="I41" s="263">
        <f t="shared" si="1"/>
        <v>8.495280399777901E-05</v>
      </c>
      <c r="J41" s="263"/>
      <c r="K41" s="263"/>
      <c r="L41" s="263"/>
      <c r="M41" s="263">
        <f t="shared" si="2"/>
        <v>8.495280399777901E-05</v>
      </c>
      <c r="N41" s="263">
        <v>7204</v>
      </c>
      <c r="O41" s="263"/>
      <c r="P41" s="263"/>
      <c r="Q41" s="263"/>
      <c r="R41" s="263"/>
      <c r="S41" s="263"/>
      <c r="T41" s="263">
        <v>1</v>
      </c>
      <c r="U41" s="263"/>
      <c r="V41" s="263"/>
      <c r="W41" s="263"/>
      <c r="X41" s="263">
        <v>1</v>
      </c>
    </row>
    <row r="42" spans="1:24" ht="25.5">
      <c r="A42" s="378"/>
      <c r="B42" s="263">
        <v>33</v>
      </c>
      <c r="C42" s="263" t="s">
        <v>280</v>
      </c>
      <c r="D42" s="263">
        <f t="shared" si="0"/>
        <v>10.581</v>
      </c>
      <c r="E42" s="263"/>
      <c r="F42" s="263"/>
      <c r="G42" s="263"/>
      <c r="H42" s="263">
        <v>10.581</v>
      </c>
      <c r="I42" s="263">
        <f t="shared" si="1"/>
        <v>0.0014687673514714047</v>
      </c>
      <c r="J42" s="263"/>
      <c r="K42" s="263"/>
      <c r="L42" s="263"/>
      <c r="M42" s="263">
        <f t="shared" si="2"/>
        <v>0.0014687673514714047</v>
      </c>
      <c r="N42" s="263">
        <v>7204</v>
      </c>
      <c r="O42" s="263"/>
      <c r="P42" s="263"/>
      <c r="Q42" s="263"/>
      <c r="R42" s="263"/>
      <c r="S42" s="263"/>
      <c r="T42" s="263">
        <v>1</v>
      </c>
      <c r="U42" s="263"/>
      <c r="V42" s="263"/>
      <c r="W42" s="263"/>
      <c r="X42" s="263">
        <v>1</v>
      </c>
    </row>
    <row r="43" spans="1:24" ht="12.75">
      <c r="A43" s="378"/>
      <c r="B43" s="263">
        <v>34</v>
      </c>
      <c r="C43" s="263" t="s">
        <v>281</v>
      </c>
      <c r="D43" s="263">
        <f t="shared" si="0"/>
        <v>884.532</v>
      </c>
      <c r="E43" s="263"/>
      <c r="F43" s="263"/>
      <c r="G43" s="263"/>
      <c r="H43" s="263">
        <v>884.532</v>
      </c>
      <c r="I43" s="263">
        <f t="shared" si="1"/>
        <v>0.1227834536368684</v>
      </c>
      <c r="J43" s="263"/>
      <c r="K43" s="263"/>
      <c r="L43" s="263"/>
      <c r="M43" s="263">
        <f t="shared" si="2"/>
        <v>0.1227834536368684</v>
      </c>
      <c r="N43" s="263">
        <v>7204</v>
      </c>
      <c r="O43" s="263"/>
      <c r="P43" s="263"/>
      <c r="Q43" s="263"/>
      <c r="R43" s="263"/>
      <c r="S43" s="263"/>
      <c r="T43" s="263">
        <v>1</v>
      </c>
      <c r="U43" s="263"/>
      <c r="V43" s="263"/>
      <c r="W43" s="263"/>
      <c r="X43" s="263">
        <v>1</v>
      </c>
    </row>
    <row r="44" spans="1:24" ht="12.75">
      <c r="A44" s="378"/>
      <c r="B44" s="263">
        <v>35</v>
      </c>
      <c r="C44" s="263" t="s">
        <v>281</v>
      </c>
      <c r="D44" s="263">
        <f t="shared" si="0"/>
        <v>855.514</v>
      </c>
      <c r="E44" s="263"/>
      <c r="F44" s="263"/>
      <c r="G44" s="263"/>
      <c r="H44" s="263">
        <v>855.514</v>
      </c>
      <c r="I44" s="263">
        <f t="shared" si="1"/>
        <v>0.1187554136590783</v>
      </c>
      <c r="J44" s="263"/>
      <c r="K44" s="263"/>
      <c r="L44" s="263"/>
      <c r="M44" s="263">
        <f t="shared" si="2"/>
        <v>0.1187554136590783</v>
      </c>
      <c r="N44" s="263">
        <v>7204</v>
      </c>
      <c r="O44" s="263"/>
      <c r="P44" s="263"/>
      <c r="Q44" s="263"/>
      <c r="R44" s="263"/>
      <c r="S44" s="263"/>
      <c r="T44" s="263">
        <v>1</v>
      </c>
      <c r="U44" s="263"/>
      <c r="V44" s="263"/>
      <c r="W44" s="263"/>
      <c r="X44" s="263">
        <v>1</v>
      </c>
    </row>
    <row r="45" spans="1:24" ht="38.25">
      <c r="A45" s="378"/>
      <c r="B45" s="263">
        <v>36</v>
      </c>
      <c r="C45" s="263" t="s">
        <v>279</v>
      </c>
      <c r="D45" s="263">
        <f t="shared" si="0"/>
        <v>3.335</v>
      </c>
      <c r="E45" s="263"/>
      <c r="F45" s="263"/>
      <c r="G45" s="263"/>
      <c r="H45" s="263">
        <v>3.335</v>
      </c>
      <c r="I45" s="263">
        <f t="shared" si="1"/>
        <v>0.0004629372570794003</v>
      </c>
      <c r="J45" s="263"/>
      <c r="K45" s="263"/>
      <c r="L45" s="263"/>
      <c r="M45" s="263">
        <f t="shared" si="2"/>
        <v>0.0004629372570794003</v>
      </c>
      <c r="N45" s="263">
        <v>7204</v>
      </c>
      <c r="O45" s="263"/>
      <c r="P45" s="263"/>
      <c r="Q45" s="263"/>
      <c r="R45" s="263"/>
      <c r="S45" s="263"/>
      <c r="T45" s="263">
        <v>1</v>
      </c>
      <c r="U45" s="263"/>
      <c r="V45" s="263"/>
      <c r="W45" s="263"/>
      <c r="X45" s="263">
        <v>1</v>
      </c>
    </row>
    <row r="46" spans="1:24" ht="12.75">
      <c r="A46" s="378"/>
      <c r="B46" s="263">
        <v>37</v>
      </c>
      <c r="C46" s="263" t="s">
        <v>281</v>
      </c>
      <c r="D46" s="263">
        <f t="shared" si="0"/>
        <v>56.434</v>
      </c>
      <c r="E46" s="263"/>
      <c r="F46" s="263"/>
      <c r="G46" s="263"/>
      <c r="H46" s="263">
        <v>56.434</v>
      </c>
      <c r="I46" s="263">
        <f t="shared" si="1"/>
        <v>0.007833703498056635</v>
      </c>
      <c r="J46" s="263"/>
      <c r="K46" s="263"/>
      <c r="L46" s="263"/>
      <c r="M46" s="263">
        <f t="shared" si="2"/>
        <v>0.007833703498056635</v>
      </c>
      <c r="N46" s="263">
        <v>7204</v>
      </c>
      <c r="O46" s="263"/>
      <c r="P46" s="263"/>
      <c r="Q46" s="263"/>
      <c r="R46" s="263"/>
      <c r="S46" s="263"/>
      <c r="T46" s="263">
        <v>1</v>
      </c>
      <c r="U46" s="263"/>
      <c r="V46" s="263"/>
      <c r="W46" s="263"/>
      <c r="X46" s="263">
        <v>1</v>
      </c>
    </row>
    <row r="47" spans="1:24" ht="12.75">
      <c r="A47" s="378"/>
      <c r="B47" s="263">
        <v>38</v>
      </c>
      <c r="C47" s="263" t="s">
        <v>281</v>
      </c>
      <c r="D47" s="263">
        <f t="shared" si="0"/>
        <v>0</v>
      </c>
      <c r="E47" s="263"/>
      <c r="F47" s="263"/>
      <c r="G47" s="263"/>
      <c r="H47" s="263">
        <v>0</v>
      </c>
      <c r="I47" s="263">
        <f t="shared" si="1"/>
        <v>0</v>
      </c>
      <c r="J47" s="263"/>
      <c r="K47" s="263"/>
      <c r="L47" s="263"/>
      <c r="M47" s="263">
        <f t="shared" si="2"/>
        <v>0</v>
      </c>
      <c r="N47" s="263">
        <v>7204</v>
      </c>
      <c r="O47" s="263"/>
      <c r="P47" s="263"/>
      <c r="Q47" s="263"/>
      <c r="R47" s="263"/>
      <c r="S47" s="263"/>
      <c r="T47" s="263">
        <v>1</v>
      </c>
      <c r="U47" s="263"/>
      <c r="V47" s="263"/>
      <c r="W47" s="263"/>
      <c r="X47" s="263">
        <v>1</v>
      </c>
    </row>
    <row r="48" spans="1:24" ht="12.75">
      <c r="A48" s="378"/>
      <c r="B48" s="263">
        <v>39</v>
      </c>
      <c r="C48" s="263" t="s">
        <v>281</v>
      </c>
      <c r="D48" s="263">
        <f t="shared" si="0"/>
        <v>583.99</v>
      </c>
      <c r="E48" s="263"/>
      <c r="F48" s="263"/>
      <c r="G48" s="263">
        <v>17.692</v>
      </c>
      <c r="H48" s="263">
        <v>566.298</v>
      </c>
      <c r="I48" s="263">
        <f t="shared" si="1"/>
        <v>0.081064686285397</v>
      </c>
      <c r="J48" s="263"/>
      <c r="K48" s="263"/>
      <c r="L48" s="263">
        <f>G48/N48</f>
        <v>0.002455857856746252</v>
      </c>
      <c r="M48" s="263">
        <f t="shared" si="2"/>
        <v>0.07860882842865075</v>
      </c>
      <c r="N48" s="263">
        <v>7204</v>
      </c>
      <c r="O48" s="263"/>
      <c r="P48" s="263"/>
      <c r="Q48" s="263"/>
      <c r="R48" s="263"/>
      <c r="S48" s="263"/>
      <c r="T48" s="263">
        <v>1</v>
      </c>
      <c r="U48" s="263"/>
      <c r="V48" s="263"/>
      <c r="W48" s="263">
        <v>0.03</v>
      </c>
      <c r="X48" s="263">
        <v>0.97</v>
      </c>
    </row>
    <row r="49" spans="1:24" ht="12.75">
      <c r="A49" s="378"/>
      <c r="B49" s="263">
        <v>40</v>
      </c>
      <c r="C49" s="263" t="s">
        <v>281</v>
      </c>
      <c r="D49" s="263">
        <f t="shared" si="0"/>
        <v>110.556</v>
      </c>
      <c r="E49" s="263"/>
      <c r="F49" s="263"/>
      <c r="G49" s="263"/>
      <c r="H49" s="263">
        <v>110.556</v>
      </c>
      <c r="I49" s="263">
        <f t="shared" si="1"/>
        <v>0.01534647418101055</v>
      </c>
      <c r="J49" s="263"/>
      <c r="K49" s="263"/>
      <c r="L49" s="263"/>
      <c r="M49" s="263">
        <f t="shared" si="2"/>
        <v>0.01534647418101055</v>
      </c>
      <c r="N49" s="263">
        <v>7204</v>
      </c>
      <c r="O49" s="263"/>
      <c r="P49" s="263"/>
      <c r="Q49" s="263"/>
      <c r="R49" s="263"/>
      <c r="S49" s="263"/>
      <c r="T49" s="263">
        <v>1</v>
      </c>
      <c r="U49" s="263"/>
      <c r="V49" s="263"/>
      <c r="W49" s="263"/>
      <c r="X49" s="263">
        <v>1</v>
      </c>
    </row>
    <row r="50" spans="1:24" ht="25.5">
      <c r="A50" s="378"/>
      <c r="B50" s="263">
        <v>41</v>
      </c>
      <c r="C50" s="263" t="s">
        <v>282</v>
      </c>
      <c r="D50" s="263">
        <f t="shared" si="0"/>
        <v>51.736</v>
      </c>
      <c r="E50" s="263"/>
      <c r="F50" s="263"/>
      <c r="G50" s="263"/>
      <c r="H50" s="263">
        <v>51.736</v>
      </c>
      <c r="I50" s="263">
        <f t="shared" si="1"/>
        <v>0.007181565796779567</v>
      </c>
      <c r="J50" s="263"/>
      <c r="K50" s="263"/>
      <c r="L50" s="263"/>
      <c r="M50" s="263">
        <f t="shared" si="2"/>
        <v>0.007181565796779567</v>
      </c>
      <c r="N50" s="263">
        <v>7204</v>
      </c>
      <c r="O50" s="263"/>
      <c r="P50" s="263"/>
      <c r="Q50" s="263"/>
      <c r="R50" s="263"/>
      <c r="S50" s="263"/>
      <c r="T50" s="263">
        <v>1</v>
      </c>
      <c r="U50" s="263"/>
      <c r="V50" s="263"/>
      <c r="W50" s="263"/>
      <c r="X50" s="263">
        <v>1</v>
      </c>
    </row>
    <row r="51" spans="1:24" ht="12.75">
      <c r="A51" s="378"/>
      <c r="B51" s="263">
        <v>42</v>
      </c>
      <c r="C51" s="263" t="s">
        <v>283</v>
      </c>
      <c r="D51" s="263">
        <f t="shared" si="0"/>
        <v>24.391</v>
      </c>
      <c r="E51" s="263"/>
      <c r="F51" s="263"/>
      <c r="G51" s="263">
        <v>24.391</v>
      </c>
      <c r="H51" s="263">
        <v>0</v>
      </c>
      <c r="I51" s="263">
        <f t="shared" si="1"/>
        <v>0.0033857579122709603</v>
      </c>
      <c r="J51" s="263"/>
      <c r="K51" s="263"/>
      <c r="L51" s="263">
        <f>G51/N51</f>
        <v>0.0033857579122709603</v>
      </c>
      <c r="M51" s="263">
        <f t="shared" si="2"/>
        <v>0</v>
      </c>
      <c r="N51" s="263">
        <v>7204</v>
      </c>
      <c r="O51" s="263"/>
      <c r="P51" s="263"/>
      <c r="Q51" s="263"/>
      <c r="R51" s="263"/>
      <c r="S51" s="263"/>
      <c r="T51" s="263">
        <v>1</v>
      </c>
      <c r="U51" s="263"/>
      <c r="V51" s="263"/>
      <c r="W51" s="263">
        <v>1</v>
      </c>
      <c r="X51" s="263"/>
    </row>
    <row r="52" spans="1:24" ht="25.5">
      <c r="A52" s="378"/>
      <c r="B52" s="263">
        <v>43</v>
      </c>
      <c r="C52" s="263" t="s">
        <v>284</v>
      </c>
      <c r="D52" s="263">
        <f t="shared" si="0"/>
        <v>41.91</v>
      </c>
      <c r="E52" s="263"/>
      <c r="F52" s="263"/>
      <c r="G52" s="263"/>
      <c r="H52" s="263">
        <v>41.91</v>
      </c>
      <c r="I52" s="263">
        <f t="shared" si="1"/>
        <v>0.005817601332593003</v>
      </c>
      <c r="J52" s="263"/>
      <c r="K52" s="263"/>
      <c r="L52" s="263"/>
      <c r="M52" s="263">
        <f t="shared" si="2"/>
        <v>0.005817601332593003</v>
      </c>
      <c r="N52" s="263">
        <v>7204</v>
      </c>
      <c r="O52" s="263"/>
      <c r="P52" s="263"/>
      <c r="Q52" s="263"/>
      <c r="R52" s="263"/>
      <c r="S52" s="263"/>
      <c r="T52" s="263">
        <v>1</v>
      </c>
      <c r="U52" s="263"/>
      <c r="V52" s="263"/>
      <c r="W52" s="263"/>
      <c r="X52" s="263">
        <v>1</v>
      </c>
    </row>
    <row r="53" spans="1:24" ht="12.75">
      <c r="A53" s="378"/>
      <c r="B53" s="263">
        <v>44</v>
      </c>
      <c r="C53" s="263" t="s">
        <v>285</v>
      </c>
      <c r="D53" s="263">
        <f t="shared" si="0"/>
        <v>235.7</v>
      </c>
      <c r="E53" s="263"/>
      <c r="F53" s="263"/>
      <c r="G53" s="263"/>
      <c r="H53" s="263">
        <v>235.7</v>
      </c>
      <c r="I53" s="263">
        <f t="shared" si="1"/>
        <v>0.03271793448084397</v>
      </c>
      <c r="J53" s="263"/>
      <c r="K53" s="263"/>
      <c r="L53" s="263"/>
      <c r="M53" s="263">
        <f t="shared" si="2"/>
        <v>0.03271793448084397</v>
      </c>
      <c r="N53" s="263">
        <v>7204</v>
      </c>
      <c r="O53" s="263"/>
      <c r="P53" s="263"/>
      <c r="Q53" s="263"/>
      <c r="R53" s="263"/>
      <c r="S53" s="263"/>
      <c r="T53" s="263">
        <v>1</v>
      </c>
      <c r="U53" s="263"/>
      <c r="V53" s="263"/>
      <c r="W53" s="263"/>
      <c r="X53" s="263">
        <v>1</v>
      </c>
    </row>
    <row r="54" spans="1:24" ht="25.5">
      <c r="A54" s="378"/>
      <c r="B54" s="263">
        <v>45</v>
      </c>
      <c r="C54" s="263" t="s">
        <v>286</v>
      </c>
      <c r="D54" s="263">
        <f t="shared" si="0"/>
        <v>18.906</v>
      </c>
      <c r="E54" s="263"/>
      <c r="F54" s="263"/>
      <c r="G54" s="263"/>
      <c r="H54" s="263">
        <v>18.906</v>
      </c>
      <c r="I54" s="263">
        <f t="shared" si="1"/>
        <v>0.0026243753470294277</v>
      </c>
      <c r="J54" s="263"/>
      <c r="K54" s="263"/>
      <c r="L54" s="263"/>
      <c r="M54" s="263">
        <f t="shared" si="2"/>
        <v>0.0026243753470294277</v>
      </c>
      <c r="N54" s="263">
        <v>7204</v>
      </c>
      <c r="O54" s="263"/>
      <c r="P54" s="263"/>
      <c r="Q54" s="263"/>
      <c r="R54" s="263"/>
      <c r="S54" s="263"/>
      <c r="T54" s="263">
        <v>1</v>
      </c>
      <c r="U54" s="263"/>
      <c r="V54" s="263"/>
      <c r="W54" s="263"/>
      <c r="X54" s="263">
        <v>1</v>
      </c>
    </row>
    <row r="55" spans="1:24" ht="25.5">
      <c r="A55" s="378"/>
      <c r="B55" s="263">
        <v>46</v>
      </c>
      <c r="C55" s="263" t="s">
        <v>286</v>
      </c>
      <c r="D55" s="263">
        <f t="shared" si="0"/>
        <v>4.582</v>
      </c>
      <c r="E55" s="263"/>
      <c r="F55" s="263"/>
      <c r="G55" s="263"/>
      <c r="H55" s="263">
        <v>4.582</v>
      </c>
      <c r="I55" s="263">
        <f t="shared" si="1"/>
        <v>0.000636035535813437</v>
      </c>
      <c r="J55" s="263"/>
      <c r="K55" s="263"/>
      <c r="L55" s="263"/>
      <c r="M55" s="263">
        <f t="shared" si="2"/>
        <v>0.000636035535813437</v>
      </c>
      <c r="N55" s="263">
        <v>7204</v>
      </c>
      <c r="O55" s="263"/>
      <c r="P55" s="263"/>
      <c r="Q55" s="263"/>
      <c r="R55" s="263"/>
      <c r="S55" s="263"/>
      <c r="T55" s="263">
        <v>1</v>
      </c>
      <c r="U55" s="263"/>
      <c r="V55" s="263"/>
      <c r="W55" s="263"/>
      <c r="X55" s="263">
        <v>1</v>
      </c>
    </row>
    <row r="56" spans="1:24" ht="38.25">
      <c r="A56" s="378"/>
      <c r="B56" s="263">
        <v>47</v>
      </c>
      <c r="C56" s="263" t="s">
        <v>287</v>
      </c>
      <c r="D56" s="263">
        <f t="shared" si="0"/>
        <v>10.928</v>
      </c>
      <c r="E56" s="263"/>
      <c r="F56" s="263"/>
      <c r="G56" s="263"/>
      <c r="H56" s="263">
        <v>10.928</v>
      </c>
      <c r="I56" s="263">
        <f t="shared" si="1"/>
        <v>0.0015169350360910606</v>
      </c>
      <c r="J56" s="263"/>
      <c r="K56" s="263"/>
      <c r="L56" s="263"/>
      <c r="M56" s="263">
        <f t="shared" si="2"/>
        <v>0.0015169350360910606</v>
      </c>
      <c r="N56" s="263">
        <v>7204</v>
      </c>
      <c r="O56" s="263"/>
      <c r="P56" s="263"/>
      <c r="Q56" s="263"/>
      <c r="R56" s="263"/>
      <c r="S56" s="263"/>
      <c r="T56" s="263">
        <v>1</v>
      </c>
      <c r="U56" s="263"/>
      <c r="V56" s="263"/>
      <c r="W56" s="263"/>
      <c r="X56" s="263">
        <v>1</v>
      </c>
    </row>
    <row r="57" spans="1:24" ht="12.75">
      <c r="A57" s="378"/>
      <c r="B57" s="263">
        <v>48</v>
      </c>
      <c r="C57" s="263" t="s">
        <v>288</v>
      </c>
      <c r="D57" s="263">
        <f t="shared" si="0"/>
        <v>54.14</v>
      </c>
      <c r="E57" s="263"/>
      <c r="F57" s="263"/>
      <c r="G57" s="263"/>
      <c r="H57" s="263">
        <v>54.14</v>
      </c>
      <c r="I57" s="263">
        <f t="shared" si="1"/>
        <v>0.007515269294836202</v>
      </c>
      <c r="J57" s="263"/>
      <c r="K57" s="263"/>
      <c r="L57" s="263"/>
      <c r="M57" s="263">
        <f t="shared" si="2"/>
        <v>0.007515269294836202</v>
      </c>
      <c r="N57" s="263">
        <v>7204</v>
      </c>
      <c r="O57" s="263"/>
      <c r="P57" s="263"/>
      <c r="Q57" s="263"/>
      <c r="R57" s="263"/>
      <c r="S57" s="263"/>
      <c r="T57" s="263">
        <v>1</v>
      </c>
      <c r="U57" s="263"/>
      <c r="V57" s="263"/>
      <c r="W57" s="263"/>
      <c r="X57" s="263">
        <v>1</v>
      </c>
    </row>
    <row r="58" spans="1:24" ht="25.5">
      <c r="A58" s="378"/>
      <c r="B58" s="263">
        <v>49</v>
      </c>
      <c r="C58" s="263" t="s">
        <v>289</v>
      </c>
      <c r="D58" s="263">
        <f t="shared" si="0"/>
        <v>17.828</v>
      </c>
      <c r="E58" s="263"/>
      <c r="F58" s="263"/>
      <c r="G58" s="263"/>
      <c r="H58" s="263">
        <v>17.828</v>
      </c>
      <c r="I58" s="263">
        <f t="shared" si="1"/>
        <v>0.0024747362576346475</v>
      </c>
      <c r="J58" s="263"/>
      <c r="K58" s="263"/>
      <c r="L58" s="263"/>
      <c r="M58" s="263">
        <f t="shared" si="2"/>
        <v>0.0024747362576346475</v>
      </c>
      <c r="N58" s="263">
        <v>7204</v>
      </c>
      <c r="O58" s="263"/>
      <c r="P58" s="263"/>
      <c r="Q58" s="263"/>
      <c r="R58" s="263"/>
      <c r="S58" s="263"/>
      <c r="T58" s="263">
        <v>1</v>
      </c>
      <c r="U58" s="263"/>
      <c r="V58" s="263"/>
      <c r="W58" s="263"/>
      <c r="X58" s="263">
        <v>1</v>
      </c>
    </row>
    <row r="59" spans="1:24" ht="25.5">
      <c r="A59" s="378"/>
      <c r="B59" s="263">
        <v>50</v>
      </c>
      <c r="C59" s="263" t="s">
        <v>306</v>
      </c>
      <c r="D59" s="263">
        <f t="shared" si="0"/>
        <v>0.096</v>
      </c>
      <c r="E59" s="263"/>
      <c r="F59" s="263"/>
      <c r="G59" s="263"/>
      <c r="H59" s="263">
        <v>0.096</v>
      </c>
      <c r="I59" s="263">
        <f t="shared" si="1"/>
        <v>1.3325930038867297E-05</v>
      </c>
      <c r="J59" s="263"/>
      <c r="K59" s="263"/>
      <c r="L59" s="263"/>
      <c r="M59" s="263">
        <f t="shared" si="2"/>
        <v>1.3325930038867297E-05</v>
      </c>
      <c r="N59" s="263">
        <v>7204</v>
      </c>
      <c r="O59" s="263"/>
      <c r="P59" s="263"/>
      <c r="Q59" s="263"/>
      <c r="R59" s="263"/>
      <c r="S59" s="263"/>
      <c r="T59" s="263">
        <v>1</v>
      </c>
      <c r="U59" s="263"/>
      <c r="V59" s="263"/>
      <c r="W59" s="263"/>
      <c r="X59" s="263">
        <v>1</v>
      </c>
    </row>
    <row r="60" spans="1:24" ht="25.5">
      <c r="A60" s="378"/>
      <c r="B60" s="263">
        <v>51</v>
      </c>
      <c r="C60" s="263" t="s">
        <v>290</v>
      </c>
      <c r="D60" s="263">
        <f t="shared" si="0"/>
        <v>247.6</v>
      </c>
      <c r="E60" s="263"/>
      <c r="F60" s="263"/>
      <c r="G60" s="263"/>
      <c r="H60" s="263">
        <v>247.6</v>
      </c>
      <c r="I60" s="263">
        <f t="shared" si="1"/>
        <v>0.03436979455857857</v>
      </c>
      <c r="J60" s="263"/>
      <c r="K60" s="263"/>
      <c r="L60" s="263"/>
      <c r="M60" s="263">
        <f t="shared" si="2"/>
        <v>0.03436979455857857</v>
      </c>
      <c r="N60" s="263">
        <v>7204</v>
      </c>
      <c r="O60" s="263"/>
      <c r="P60" s="263"/>
      <c r="Q60" s="263"/>
      <c r="R60" s="263"/>
      <c r="S60" s="263"/>
      <c r="T60" s="263">
        <v>1</v>
      </c>
      <c r="U60" s="263"/>
      <c r="V60" s="263"/>
      <c r="W60" s="263"/>
      <c r="X60" s="263">
        <v>1</v>
      </c>
    </row>
    <row r="61" spans="1:24" ht="114.75">
      <c r="A61" s="378"/>
      <c r="B61" s="263">
        <v>52</v>
      </c>
      <c r="C61" s="263" t="s">
        <v>291</v>
      </c>
      <c r="D61" s="263">
        <f t="shared" si="0"/>
        <v>7.633</v>
      </c>
      <c r="E61" s="263"/>
      <c r="F61" s="263"/>
      <c r="G61" s="263"/>
      <c r="H61" s="263">
        <v>7.633</v>
      </c>
      <c r="I61" s="263">
        <f t="shared" si="1"/>
        <v>0.0010595502498611882</v>
      </c>
      <c r="J61" s="263"/>
      <c r="K61" s="263"/>
      <c r="L61" s="263"/>
      <c r="M61" s="263">
        <f t="shared" si="2"/>
        <v>0.0010595502498611882</v>
      </c>
      <c r="N61" s="263">
        <v>7204</v>
      </c>
      <c r="O61" s="263"/>
      <c r="P61" s="263"/>
      <c r="Q61" s="263"/>
      <c r="R61" s="263"/>
      <c r="S61" s="263"/>
      <c r="T61" s="263">
        <v>1</v>
      </c>
      <c r="U61" s="263"/>
      <c r="V61" s="263"/>
      <c r="W61" s="263"/>
      <c r="X61" s="263">
        <v>1</v>
      </c>
    </row>
    <row r="62" spans="1:24" ht="12.75">
      <c r="A62" s="378"/>
      <c r="B62" s="263">
        <v>53</v>
      </c>
      <c r="C62" s="263" t="s">
        <v>292</v>
      </c>
      <c r="D62" s="263">
        <f t="shared" si="0"/>
        <v>29.687</v>
      </c>
      <c r="E62" s="263"/>
      <c r="F62" s="263"/>
      <c r="G62" s="263"/>
      <c r="H62" s="263">
        <v>29.687</v>
      </c>
      <c r="I62" s="263">
        <f t="shared" si="1"/>
        <v>0.004120905052748473</v>
      </c>
      <c r="J62" s="263"/>
      <c r="K62" s="263"/>
      <c r="L62" s="263"/>
      <c r="M62" s="263">
        <f t="shared" si="2"/>
        <v>0.004120905052748473</v>
      </c>
      <c r="N62" s="263">
        <v>7204</v>
      </c>
      <c r="O62" s="263"/>
      <c r="P62" s="263"/>
      <c r="Q62" s="263"/>
      <c r="R62" s="263"/>
      <c r="S62" s="263"/>
      <c r="T62" s="263">
        <v>1</v>
      </c>
      <c r="U62" s="263"/>
      <c r="V62" s="263"/>
      <c r="W62" s="263"/>
      <c r="X62" s="263">
        <v>1</v>
      </c>
    </row>
    <row r="63" spans="1:24" ht="25.5">
      <c r="A63" s="378"/>
      <c r="B63" s="263">
        <v>54</v>
      </c>
      <c r="C63" s="263" t="s">
        <v>293</v>
      </c>
      <c r="D63" s="263">
        <f t="shared" si="0"/>
        <v>3.319</v>
      </c>
      <c r="E63" s="263"/>
      <c r="F63" s="263"/>
      <c r="G63" s="263"/>
      <c r="H63" s="263">
        <v>3.319</v>
      </c>
      <c r="I63" s="263">
        <f t="shared" si="1"/>
        <v>0.00046071626873958913</v>
      </c>
      <c r="J63" s="263"/>
      <c r="K63" s="263"/>
      <c r="L63" s="263"/>
      <c r="M63" s="263">
        <f t="shared" si="2"/>
        <v>0.00046071626873958913</v>
      </c>
      <c r="N63" s="263">
        <v>7204</v>
      </c>
      <c r="O63" s="263"/>
      <c r="P63" s="263"/>
      <c r="Q63" s="263"/>
      <c r="R63" s="263"/>
      <c r="S63" s="263"/>
      <c r="T63" s="263">
        <v>1</v>
      </c>
      <c r="U63" s="263"/>
      <c r="V63" s="263"/>
      <c r="W63" s="263"/>
      <c r="X63" s="263">
        <v>1</v>
      </c>
    </row>
    <row r="64" spans="1:24" ht="12.75">
      <c r="A64" s="378"/>
      <c r="B64" s="263">
        <v>55</v>
      </c>
      <c r="C64" s="263" t="s">
        <v>294</v>
      </c>
      <c r="D64" s="263">
        <f t="shared" si="0"/>
        <v>118.357</v>
      </c>
      <c r="E64" s="263"/>
      <c r="F64" s="263"/>
      <c r="G64" s="263"/>
      <c r="H64" s="263">
        <v>118.357</v>
      </c>
      <c r="I64" s="263">
        <f t="shared" si="1"/>
        <v>0.016429344808439755</v>
      </c>
      <c r="J64" s="263"/>
      <c r="K64" s="263"/>
      <c r="L64" s="263"/>
      <c r="M64" s="263">
        <f t="shared" si="2"/>
        <v>0.016429344808439755</v>
      </c>
      <c r="N64" s="263">
        <v>7204</v>
      </c>
      <c r="O64" s="263"/>
      <c r="P64" s="263"/>
      <c r="Q64" s="263"/>
      <c r="R64" s="263"/>
      <c r="S64" s="263"/>
      <c r="T64" s="263">
        <v>1</v>
      </c>
      <c r="U64" s="263"/>
      <c r="V64" s="263"/>
      <c r="W64" s="263"/>
      <c r="X64" s="263">
        <v>1</v>
      </c>
    </row>
    <row r="65" spans="1:24" ht="12.75">
      <c r="A65" s="378"/>
      <c r="B65" s="263">
        <v>56</v>
      </c>
      <c r="C65" s="263" t="s">
        <v>295</v>
      </c>
      <c r="D65" s="263">
        <f t="shared" si="0"/>
        <v>27.544</v>
      </c>
      <c r="E65" s="263"/>
      <c r="F65" s="263"/>
      <c r="G65" s="263"/>
      <c r="H65" s="263">
        <v>27.544</v>
      </c>
      <c r="I65" s="263">
        <f t="shared" si="1"/>
        <v>0.0038234314269850085</v>
      </c>
      <c r="J65" s="263"/>
      <c r="K65" s="263"/>
      <c r="L65" s="263"/>
      <c r="M65" s="263">
        <f t="shared" si="2"/>
        <v>0.0038234314269850085</v>
      </c>
      <c r="N65" s="263">
        <v>7204</v>
      </c>
      <c r="O65" s="263"/>
      <c r="P65" s="263"/>
      <c r="Q65" s="263"/>
      <c r="R65" s="263"/>
      <c r="S65" s="263"/>
      <c r="T65" s="263">
        <v>1</v>
      </c>
      <c r="U65" s="263"/>
      <c r="V65" s="263"/>
      <c r="W65" s="263"/>
      <c r="X65" s="263">
        <v>1</v>
      </c>
    </row>
    <row r="66" spans="1:24" ht="12.75">
      <c r="A66" s="378"/>
      <c r="B66" s="263">
        <v>57</v>
      </c>
      <c r="C66" s="263" t="s">
        <v>281</v>
      </c>
      <c r="D66" s="263">
        <f t="shared" si="0"/>
        <v>36.44</v>
      </c>
      <c r="E66" s="263"/>
      <c r="F66" s="263"/>
      <c r="G66" s="263"/>
      <c r="H66" s="263">
        <v>36.44</v>
      </c>
      <c r="I66" s="263">
        <f t="shared" si="1"/>
        <v>0.0050583009439200445</v>
      </c>
      <c r="J66" s="263"/>
      <c r="K66" s="263"/>
      <c r="L66" s="263"/>
      <c r="M66" s="263">
        <f t="shared" si="2"/>
        <v>0.0050583009439200445</v>
      </c>
      <c r="N66" s="263">
        <v>7204</v>
      </c>
      <c r="O66" s="263"/>
      <c r="P66" s="263"/>
      <c r="Q66" s="263"/>
      <c r="R66" s="263"/>
      <c r="S66" s="263"/>
      <c r="T66" s="263">
        <v>1</v>
      </c>
      <c r="U66" s="263"/>
      <c r="V66" s="263"/>
      <c r="W66" s="263"/>
      <c r="X66" s="263">
        <v>1</v>
      </c>
    </row>
    <row r="67" spans="1:24" ht="12.75">
      <c r="A67" s="378"/>
      <c r="B67" s="263">
        <v>58</v>
      </c>
      <c r="C67" s="263" t="s">
        <v>281</v>
      </c>
      <c r="D67" s="263">
        <f t="shared" si="0"/>
        <v>853.122</v>
      </c>
      <c r="E67" s="263"/>
      <c r="F67" s="263"/>
      <c r="G67" s="263"/>
      <c r="H67" s="263">
        <v>853.122</v>
      </c>
      <c r="I67" s="263">
        <f t="shared" si="1"/>
        <v>0.1184233759022765</v>
      </c>
      <c r="J67" s="263"/>
      <c r="K67" s="263"/>
      <c r="L67" s="263"/>
      <c r="M67" s="263">
        <f t="shared" si="2"/>
        <v>0.1184233759022765</v>
      </c>
      <c r="N67" s="263">
        <v>7204</v>
      </c>
      <c r="O67" s="263"/>
      <c r="P67" s="263"/>
      <c r="Q67" s="263"/>
      <c r="R67" s="263"/>
      <c r="S67" s="263"/>
      <c r="T67" s="263">
        <v>1</v>
      </c>
      <c r="U67" s="263"/>
      <c r="V67" s="263"/>
      <c r="W67" s="263"/>
      <c r="X67" s="263">
        <v>1</v>
      </c>
    </row>
    <row r="68" spans="1:24" ht="12.75">
      <c r="A68" s="378"/>
      <c r="B68" s="263">
        <v>59</v>
      </c>
      <c r="C68" s="263" t="s">
        <v>281</v>
      </c>
      <c r="D68" s="263">
        <f t="shared" si="0"/>
        <v>0</v>
      </c>
      <c r="E68" s="263"/>
      <c r="F68" s="263"/>
      <c r="G68" s="263"/>
      <c r="H68" s="263">
        <v>0</v>
      </c>
      <c r="I68" s="263">
        <f t="shared" si="1"/>
        <v>0</v>
      </c>
      <c r="J68" s="263"/>
      <c r="K68" s="263"/>
      <c r="L68" s="263"/>
      <c r="M68" s="263">
        <f t="shared" si="2"/>
        <v>0</v>
      </c>
      <c r="N68" s="263">
        <v>7204</v>
      </c>
      <c r="O68" s="263"/>
      <c r="P68" s="263"/>
      <c r="Q68" s="263"/>
      <c r="R68" s="263"/>
      <c r="S68" s="263"/>
      <c r="T68" s="263">
        <v>1</v>
      </c>
      <c r="U68" s="263"/>
      <c r="V68" s="263"/>
      <c r="W68" s="263"/>
      <c r="X68" s="263">
        <v>1</v>
      </c>
    </row>
    <row r="69" spans="1:24" ht="12.75">
      <c r="A69" s="378"/>
      <c r="B69" s="263">
        <v>60</v>
      </c>
      <c r="C69" s="263" t="s">
        <v>296</v>
      </c>
      <c r="D69" s="263">
        <f t="shared" si="0"/>
        <v>5.818</v>
      </c>
      <c r="E69" s="263"/>
      <c r="F69" s="263"/>
      <c r="G69" s="263"/>
      <c r="H69" s="263">
        <v>5.818</v>
      </c>
      <c r="I69" s="263">
        <f t="shared" si="1"/>
        <v>0.0008076068850638534</v>
      </c>
      <c r="J69" s="263"/>
      <c r="K69" s="263"/>
      <c r="L69" s="263"/>
      <c r="M69" s="263">
        <f t="shared" si="2"/>
        <v>0.0008076068850638534</v>
      </c>
      <c r="N69" s="263">
        <v>7204</v>
      </c>
      <c r="O69" s="263"/>
      <c r="P69" s="263"/>
      <c r="Q69" s="263"/>
      <c r="R69" s="263"/>
      <c r="S69" s="263"/>
      <c r="T69" s="263">
        <v>1</v>
      </c>
      <c r="U69" s="263"/>
      <c r="V69" s="263"/>
      <c r="W69" s="263"/>
      <c r="X69" s="263">
        <v>1</v>
      </c>
    </row>
    <row r="70" spans="1:24" ht="25.5">
      <c r="A70" s="378"/>
      <c r="B70" s="263">
        <v>61</v>
      </c>
      <c r="C70" s="263" t="s">
        <v>297</v>
      </c>
      <c r="D70" s="263">
        <f t="shared" si="0"/>
        <v>14.648</v>
      </c>
      <c r="E70" s="263"/>
      <c r="F70" s="263"/>
      <c r="G70" s="263"/>
      <c r="H70" s="263">
        <v>14.648</v>
      </c>
      <c r="I70" s="263">
        <f t="shared" si="1"/>
        <v>0.002033314825097168</v>
      </c>
      <c r="J70" s="263"/>
      <c r="K70" s="263"/>
      <c r="L70" s="263"/>
      <c r="M70" s="263">
        <f t="shared" si="2"/>
        <v>0.002033314825097168</v>
      </c>
      <c r="N70" s="263">
        <v>7204</v>
      </c>
      <c r="O70" s="263"/>
      <c r="P70" s="263"/>
      <c r="Q70" s="263"/>
      <c r="R70" s="263"/>
      <c r="S70" s="263"/>
      <c r="T70" s="263">
        <v>1</v>
      </c>
      <c r="U70" s="263"/>
      <c r="V70" s="263"/>
      <c r="W70" s="263"/>
      <c r="X70" s="263">
        <v>1</v>
      </c>
    </row>
    <row r="71" spans="1:24" ht="25.5">
      <c r="A71" s="378"/>
      <c r="B71" s="263">
        <v>62</v>
      </c>
      <c r="C71" s="263" t="s">
        <v>298</v>
      </c>
      <c r="D71" s="263">
        <f t="shared" si="0"/>
        <v>1981.931</v>
      </c>
      <c r="E71" s="263"/>
      <c r="F71" s="263"/>
      <c r="G71" s="263"/>
      <c r="H71" s="263">
        <v>1981.931</v>
      </c>
      <c r="I71" s="263">
        <f t="shared" si="1"/>
        <v>0.27511535258189895</v>
      </c>
      <c r="J71" s="263"/>
      <c r="K71" s="263"/>
      <c r="L71" s="263"/>
      <c r="M71" s="263">
        <f t="shared" si="2"/>
        <v>0.27511535258189895</v>
      </c>
      <c r="N71" s="263">
        <v>7204</v>
      </c>
      <c r="O71" s="263"/>
      <c r="P71" s="263"/>
      <c r="Q71" s="263"/>
      <c r="R71" s="263"/>
      <c r="S71" s="263"/>
      <c r="T71" s="263">
        <v>1</v>
      </c>
      <c r="U71" s="263"/>
      <c r="V71" s="263"/>
      <c r="W71" s="263"/>
      <c r="X71" s="263">
        <v>1</v>
      </c>
    </row>
    <row r="72" spans="1:24" ht="12.75">
      <c r="A72" s="378"/>
      <c r="B72" s="263">
        <v>63</v>
      </c>
      <c r="C72" s="263" t="s">
        <v>299</v>
      </c>
      <c r="D72" s="263">
        <f t="shared" si="0"/>
        <v>190.622</v>
      </c>
      <c r="E72" s="263"/>
      <c r="F72" s="263"/>
      <c r="G72" s="263"/>
      <c r="H72" s="263">
        <v>190.622</v>
      </c>
      <c r="I72" s="263">
        <f t="shared" si="1"/>
        <v>0.026460577456968355</v>
      </c>
      <c r="J72" s="263"/>
      <c r="K72" s="263"/>
      <c r="L72" s="263"/>
      <c r="M72" s="263">
        <f t="shared" si="2"/>
        <v>0.026460577456968355</v>
      </c>
      <c r="N72" s="263">
        <v>7204</v>
      </c>
      <c r="O72" s="263"/>
      <c r="P72" s="263"/>
      <c r="Q72" s="263"/>
      <c r="R72" s="263"/>
      <c r="S72" s="263"/>
      <c r="T72" s="263">
        <v>1</v>
      </c>
      <c r="U72" s="263"/>
      <c r="V72" s="263"/>
      <c r="W72" s="263"/>
      <c r="X72" s="263">
        <v>1</v>
      </c>
    </row>
    <row r="73" spans="1:24" ht="12.75">
      <c r="A73" s="378"/>
      <c r="B73" s="263">
        <v>64</v>
      </c>
      <c r="C73" s="263" t="s">
        <v>299</v>
      </c>
      <c r="D73" s="263">
        <f t="shared" si="0"/>
        <v>0</v>
      </c>
      <c r="E73" s="263"/>
      <c r="F73" s="263"/>
      <c r="G73" s="263"/>
      <c r="H73" s="263">
        <v>0</v>
      </c>
      <c r="I73" s="263">
        <f t="shared" si="1"/>
        <v>0</v>
      </c>
      <c r="J73" s="263"/>
      <c r="K73" s="263"/>
      <c r="L73" s="263"/>
      <c r="M73" s="263">
        <f t="shared" si="2"/>
        <v>0</v>
      </c>
      <c r="N73" s="263">
        <v>7204</v>
      </c>
      <c r="O73" s="263"/>
      <c r="P73" s="263"/>
      <c r="Q73" s="263"/>
      <c r="R73" s="263"/>
      <c r="S73" s="263"/>
      <c r="T73" s="263">
        <v>1</v>
      </c>
      <c r="U73" s="263"/>
      <c r="V73" s="263"/>
      <c r="W73" s="263"/>
      <c r="X73" s="263">
        <v>1</v>
      </c>
    </row>
    <row r="74" spans="1:24" ht="12.75">
      <c r="A74" s="378"/>
      <c r="B74" s="263">
        <v>65</v>
      </c>
      <c r="C74" s="263" t="s">
        <v>300</v>
      </c>
      <c r="D74" s="263">
        <f aca="true" t="shared" si="3" ref="D74:D87">G74+H74</f>
        <v>316.349</v>
      </c>
      <c r="E74" s="263"/>
      <c r="F74" s="263"/>
      <c r="G74" s="263"/>
      <c r="H74" s="263">
        <v>316.349</v>
      </c>
      <c r="I74" s="263">
        <f aca="true" t="shared" si="4" ref="I74:I87">L74+M74</f>
        <v>0.04391296501943365</v>
      </c>
      <c r="J74" s="263"/>
      <c r="K74" s="263"/>
      <c r="L74" s="263"/>
      <c r="M74" s="263">
        <f aca="true" t="shared" si="5" ref="M74:M86">H74/N74</f>
        <v>0.04391296501943365</v>
      </c>
      <c r="N74" s="263">
        <v>7204</v>
      </c>
      <c r="O74" s="263"/>
      <c r="P74" s="263"/>
      <c r="Q74" s="263"/>
      <c r="R74" s="263"/>
      <c r="S74" s="263"/>
      <c r="T74" s="263">
        <v>1</v>
      </c>
      <c r="U74" s="263"/>
      <c r="V74" s="263"/>
      <c r="W74" s="263"/>
      <c r="X74" s="263">
        <v>1</v>
      </c>
    </row>
    <row r="75" spans="1:24" ht="12.75">
      <c r="A75" s="378"/>
      <c r="B75" s="263">
        <v>66</v>
      </c>
      <c r="C75" s="263" t="s">
        <v>300</v>
      </c>
      <c r="D75" s="263">
        <f t="shared" si="3"/>
        <v>85.738</v>
      </c>
      <c r="E75" s="263"/>
      <c r="F75" s="263"/>
      <c r="G75" s="263">
        <v>74.837</v>
      </c>
      <c r="H75" s="263">
        <v>10.901</v>
      </c>
      <c r="I75" s="263">
        <f t="shared" si="4"/>
        <v>0.011901443642420878</v>
      </c>
      <c r="J75" s="263"/>
      <c r="K75" s="263"/>
      <c r="L75" s="263">
        <f>G75/N75</f>
        <v>0.010388256524153249</v>
      </c>
      <c r="M75" s="263">
        <f t="shared" si="5"/>
        <v>0.001513187118267629</v>
      </c>
      <c r="N75" s="263">
        <v>7204</v>
      </c>
      <c r="O75" s="263"/>
      <c r="P75" s="263"/>
      <c r="Q75" s="263"/>
      <c r="R75" s="263"/>
      <c r="S75" s="263"/>
      <c r="T75" s="263">
        <v>1</v>
      </c>
      <c r="U75" s="263"/>
      <c r="V75" s="263"/>
      <c r="W75" s="263">
        <v>0.87</v>
      </c>
      <c r="X75" s="263">
        <v>0.13</v>
      </c>
    </row>
    <row r="76" spans="1:24" ht="12.75">
      <c r="A76" s="378"/>
      <c r="B76" s="263">
        <v>67</v>
      </c>
      <c r="C76" s="263" t="s">
        <v>303</v>
      </c>
      <c r="D76" s="263">
        <f t="shared" si="3"/>
        <v>132.24</v>
      </c>
      <c r="E76" s="263"/>
      <c r="F76" s="263"/>
      <c r="G76" s="263"/>
      <c r="H76" s="263">
        <v>132.24</v>
      </c>
      <c r="I76" s="263">
        <f t="shared" si="4"/>
        <v>0.0183564686285397</v>
      </c>
      <c r="J76" s="263"/>
      <c r="K76" s="263"/>
      <c r="L76" s="263"/>
      <c r="M76" s="263">
        <f t="shared" si="5"/>
        <v>0.0183564686285397</v>
      </c>
      <c r="N76" s="263">
        <v>7204</v>
      </c>
      <c r="O76" s="263"/>
      <c r="P76" s="263"/>
      <c r="Q76" s="263"/>
      <c r="R76" s="263"/>
      <c r="S76" s="263"/>
      <c r="T76" s="263">
        <v>1</v>
      </c>
      <c r="U76" s="263"/>
      <c r="V76" s="263"/>
      <c r="W76" s="263"/>
      <c r="X76" s="263">
        <v>1</v>
      </c>
    </row>
    <row r="77" spans="1:24" ht="25.5">
      <c r="A77" s="378"/>
      <c r="B77" s="263">
        <v>68</v>
      </c>
      <c r="C77" s="263" t="s">
        <v>305</v>
      </c>
      <c r="D77" s="263">
        <f t="shared" si="3"/>
        <v>5.95</v>
      </c>
      <c r="E77" s="263"/>
      <c r="F77" s="263"/>
      <c r="G77" s="263"/>
      <c r="H77" s="263">
        <v>5.95</v>
      </c>
      <c r="I77" s="263">
        <f t="shared" si="4"/>
        <v>0.000825930038867296</v>
      </c>
      <c r="J77" s="263"/>
      <c r="K77" s="263"/>
      <c r="L77" s="263"/>
      <c r="M77" s="263">
        <f t="shared" si="5"/>
        <v>0.000825930038867296</v>
      </c>
      <c r="N77" s="263">
        <v>7204</v>
      </c>
      <c r="O77" s="263"/>
      <c r="P77" s="263"/>
      <c r="Q77" s="263"/>
      <c r="R77" s="263"/>
      <c r="S77" s="263"/>
      <c r="T77" s="263">
        <v>1</v>
      </c>
      <c r="U77" s="263"/>
      <c r="V77" s="263"/>
      <c r="W77" s="263"/>
      <c r="X77" s="263">
        <v>1</v>
      </c>
    </row>
    <row r="78" spans="1:24" ht="38.25">
      <c r="A78" s="378"/>
      <c r="B78" s="263">
        <v>69</v>
      </c>
      <c r="C78" s="263" t="s">
        <v>311</v>
      </c>
      <c r="D78" s="263">
        <f t="shared" si="3"/>
        <v>58.101</v>
      </c>
      <c r="E78" s="263"/>
      <c r="F78" s="263"/>
      <c r="G78" s="263"/>
      <c r="H78" s="263">
        <v>58.101</v>
      </c>
      <c r="I78" s="263">
        <f t="shared" si="4"/>
        <v>0.008065102720710716</v>
      </c>
      <c r="J78" s="263"/>
      <c r="K78" s="263"/>
      <c r="L78" s="263"/>
      <c r="M78" s="263">
        <f t="shared" si="5"/>
        <v>0.008065102720710716</v>
      </c>
      <c r="N78" s="263">
        <v>7204</v>
      </c>
      <c r="O78" s="263"/>
      <c r="P78" s="263"/>
      <c r="Q78" s="263"/>
      <c r="R78" s="263"/>
      <c r="S78" s="263"/>
      <c r="T78" s="263">
        <v>1</v>
      </c>
      <c r="U78" s="263"/>
      <c r="V78" s="263"/>
      <c r="W78" s="263"/>
      <c r="X78" s="263">
        <v>1</v>
      </c>
    </row>
    <row r="79" spans="1:24" ht="38.25">
      <c r="A79" s="378"/>
      <c r="B79" s="263">
        <v>70</v>
      </c>
      <c r="C79" s="263" t="s">
        <v>307</v>
      </c>
      <c r="D79" s="263">
        <f t="shared" si="3"/>
        <v>34.766</v>
      </c>
      <c r="E79" s="263"/>
      <c r="F79" s="263"/>
      <c r="G79" s="263"/>
      <c r="H79" s="263">
        <v>34.766</v>
      </c>
      <c r="I79" s="263">
        <f t="shared" si="4"/>
        <v>0.004825930038867296</v>
      </c>
      <c r="J79" s="263"/>
      <c r="K79" s="263"/>
      <c r="L79" s="263"/>
      <c r="M79" s="263">
        <f t="shared" si="5"/>
        <v>0.004825930038867296</v>
      </c>
      <c r="N79" s="263">
        <v>7204</v>
      </c>
      <c r="O79" s="263"/>
      <c r="P79" s="263"/>
      <c r="Q79" s="263"/>
      <c r="R79" s="263"/>
      <c r="S79" s="263"/>
      <c r="T79" s="263">
        <v>1</v>
      </c>
      <c r="U79" s="263"/>
      <c r="V79" s="263"/>
      <c r="W79" s="263"/>
      <c r="X79" s="263">
        <v>1</v>
      </c>
    </row>
    <row r="80" spans="1:24" ht="38.25">
      <c r="A80" s="378"/>
      <c r="B80" s="263">
        <v>71</v>
      </c>
      <c r="C80" s="263" t="s">
        <v>308</v>
      </c>
      <c r="D80" s="263">
        <f t="shared" si="3"/>
        <v>0.36</v>
      </c>
      <c r="E80" s="263"/>
      <c r="F80" s="263"/>
      <c r="G80" s="263"/>
      <c r="H80" s="263">
        <v>0.36</v>
      </c>
      <c r="I80" s="263">
        <f t="shared" si="4"/>
        <v>4.9972237645752356E-05</v>
      </c>
      <c r="J80" s="263"/>
      <c r="K80" s="263"/>
      <c r="L80" s="263"/>
      <c r="M80" s="263">
        <f t="shared" si="5"/>
        <v>4.9972237645752356E-05</v>
      </c>
      <c r="N80" s="263">
        <v>7204</v>
      </c>
      <c r="O80" s="263"/>
      <c r="P80" s="263"/>
      <c r="Q80" s="263"/>
      <c r="R80" s="263"/>
      <c r="S80" s="263"/>
      <c r="T80" s="263">
        <v>1</v>
      </c>
      <c r="U80" s="263"/>
      <c r="V80" s="263"/>
      <c r="W80" s="263"/>
      <c r="X80" s="263">
        <v>1</v>
      </c>
    </row>
    <row r="81" spans="1:24" ht="25.5">
      <c r="A81" s="378"/>
      <c r="B81" s="263">
        <v>72</v>
      </c>
      <c r="C81" s="263" t="s">
        <v>309</v>
      </c>
      <c r="D81" s="263">
        <f t="shared" si="3"/>
        <v>10.981</v>
      </c>
      <c r="E81" s="263"/>
      <c r="F81" s="263"/>
      <c r="G81" s="263"/>
      <c r="H81" s="263">
        <v>10.981</v>
      </c>
      <c r="I81" s="263">
        <f t="shared" si="4"/>
        <v>0.001524292059966685</v>
      </c>
      <c r="J81" s="263"/>
      <c r="K81" s="263"/>
      <c r="L81" s="263"/>
      <c r="M81" s="263">
        <f t="shared" si="5"/>
        <v>0.001524292059966685</v>
      </c>
      <c r="N81" s="263">
        <v>7204</v>
      </c>
      <c r="O81" s="263"/>
      <c r="P81" s="263"/>
      <c r="Q81" s="263"/>
      <c r="R81" s="263"/>
      <c r="S81" s="263"/>
      <c r="T81" s="263">
        <v>1</v>
      </c>
      <c r="U81" s="263"/>
      <c r="V81" s="263"/>
      <c r="W81" s="263"/>
      <c r="X81" s="263">
        <v>1</v>
      </c>
    </row>
    <row r="82" spans="1:24" ht="12.75">
      <c r="A82" s="378"/>
      <c r="B82" s="263">
        <v>73</v>
      </c>
      <c r="C82" s="263" t="s">
        <v>310</v>
      </c>
      <c r="D82" s="263">
        <f t="shared" si="3"/>
        <v>15.18</v>
      </c>
      <c r="E82" s="263"/>
      <c r="F82" s="263"/>
      <c r="G82" s="263"/>
      <c r="H82" s="263">
        <v>15.18</v>
      </c>
      <c r="I82" s="263">
        <f t="shared" si="4"/>
        <v>0.002107162687395891</v>
      </c>
      <c r="J82" s="263"/>
      <c r="K82" s="263"/>
      <c r="L82" s="263"/>
      <c r="M82" s="263">
        <f t="shared" si="5"/>
        <v>0.002107162687395891</v>
      </c>
      <c r="N82" s="263">
        <v>7204</v>
      </c>
      <c r="O82" s="263"/>
      <c r="P82" s="263"/>
      <c r="Q82" s="263"/>
      <c r="R82" s="263"/>
      <c r="S82" s="263"/>
      <c r="T82" s="263">
        <v>1</v>
      </c>
      <c r="U82" s="263"/>
      <c r="V82" s="263"/>
      <c r="W82" s="263"/>
      <c r="X82" s="263">
        <v>1</v>
      </c>
    </row>
    <row r="83" spans="1:24" ht="12.75">
      <c r="A83" s="378"/>
      <c r="B83" s="263">
        <v>74</v>
      </c>
      <c r="C83" s="263" t="s">
        <v>312</v>
      </c>
      <c r="D83" s="263">
        <f t="shared" si="3"/>
        <v>23.38</v>
      </c>
      <c r="E83" s="263"/>
      <c r="F83" s="263"/>
      <c r="G83" s="263"/>
      <c r="H83" s="263">
        <v>23.38</v>
      </c>
      <c r="I83" s="263">
        <f t="shared" si="4"/>
        <v>0.003245419211549139</v>
      </c>
      <c r="J83" s="263"/>
      <c r="K83" s="263"/>
      <c r="L83" s="263"/>
      <c r="M83" s="263">
        <f t="shared" si="5"/>
        <v>0.003245419211549139</v>
      </c>
      <c r="N83" s="263">
        <v>7204</v>
      </c>
      <c r="O83" s="263"/>
      <c r="P83" s="263"/>
      <c r="Q83" s="263"/>
      <c r="R83" s="263"/>
      <c r="S83" s="263"/>
      <c r="T83" s="263">
        <v>1</v>
      </c>
      <c r="U83" s="263"/>
      <c r="V83" s="263"/>
      <c r="W83" s="263"/>
      <c r="X83" s="263">
        <v>1</v>
      </c>
    </row>
    <row r="84" spans="1:24" ht="25.5">
      <c r="A84" s="378"/>
      <c r="B84" s="263">
        <v>75</v>
      </c>
      <c r="C84" s="263" t="s">
        <v>313</v>
      </c>
      <c r="D84" s="263">
        <f t="shared" si="3"/>
        <v>5.871</v>
      </c>
      <c r="E84" s="263"/>
      <c r="F84" s="263"/>
      <c r="G84" s="263"/>
      <c r="H84" s="263">
        <v>5.871</v>
      </c>
      <c r="I84" s="263">
        <f t="shared" si="4"/>
        <v>0.0008149639089394781</v>
      </c>
      <c r="J84" s="263"/>
      <c r="K84" s="263"/>
      <c r="L84" s="263"/>
      <c r="M84" s="263">
        <f t="shared" si="5"/>
        <v>0.0008149639089394781</v>
      </c>
      <c r="N84" s="263">
        <v>7204</v>
      </c>
      <c r="O84" s="263"/>
      <c r="P84" s="263"/>
      <c r="Q84" s="263"/>
      <c r="R84" s="263"/>
      <c r="S84" s="263"/>
      <c r="T84" s="263">
        <v>1</v>
      </c>
      <c r="U84" s="263"/>
      <c r="V84" s="263"/>
      <c r="W84" s="263"/>
      <c r="X84" s="263">
        <v>1</v>
      </c>
    </row>
    <row r="85" spans="1:24" ht="12.75">
      <c r="A85" s="378"/>
      <c r="B85" s="263">
        <v>76</v>
      </c>
      <c r="C85" s="263" t="s">
        <v>314</v>
      </c>
      <c r="D85" s="263">
        <f t="shared" si="3"/>
        <v>179.256</v>
      </c>
      <c r="E85" s="263"/>
      <c r="F85" s="263"/>
      <c r="G85" s="263"/>
      <c r="H85" s="263">
        <v>179.256</v>
      </c>
      <c r="I85" s="263">
        <f t="shared" si="4"/>
        <v>0.02488284286507496</v>
      </c>
      <c r="J85" s="263"/>
      <c r="K85" s="263"/>
      <c r="L85" s="263"/>
      <c r="M85" s="263">
        <f t="shared" si="5"/>
        <v>0.02488284286507496</v>
      </c>
      <c r="N85" s="263">
        <v>7204</v>
      </c>
      <c r="O85" s="263"/>
      <c r="P85" s="263"/>
      <c r="Q85" s="263"/>
      <c r="R85" s="263"/>
      <c r="S85" s="263"/>
      <c r="T85" s="263">
        <v>1</v>
      </c>
      <c r="U85" s="263"/>
      <c r="V85" s="263"/>
      <c r="W85" s="263"/>
      <c r="X85" s="263">
        <v>1</v>
      </c>
    </row>
    <row r="86" spans="1:24" ht="25.5">
      <c r="A86" s="378"/>
      <c r="B86" s="263">
        <v>77</v>
      </c>
      <c r="C86" s="263" t="s">
        <v>315</v>
      </c>
      <c r="D86" s="263">
        <f t="shared" si="3"/>
        <v>4.081</v>
      </c>
      <c r="E86" s="263"/>
      <c r="F86" s="263"/>
      <c r="G86" s="263"/>
      <c r="H86" s="263">
        <v>4.081</v>
      </c>
      <c r="I86" s="263">
        <f t="shared" si="4"/>
        <v>0.0005664908384230983</v>
      </c>
      <c r="J86" s="263"/>
      <c r="K86" s="263"/>
      <c r="L86" s="263"/>
      <c r="M86" s="263">
        <f t="shared" si="5"/>
        <v>0.0005664908384230983</v>
      </c>
      <c r="N86" s="263">
        <v>7204</v>
      </c>
      <c r="O86" s="263"/>
      <c r="P86" s="263"/>
      <c r="Q86" s="263"/>
      <c r="R86" s="263"/>
      <c r="S86" s="263"/>
      <c r="T86" s="263">
        <v>1</v>
      </c>
      <c r="U86" s="263"/>
      <c r="V86" s="263"/>
      <c r="W86" s="263"/>
      <c r="X86" s="263">
        <v>1</v>
      </c>
    </row>
    <row r="87" spans="1:24" ht="12.75">
      <c r="A87" s="378"/>
      <c r="B87" s="263">
        <v>78</v>
      </c>
      <c r="C87" s="263" t="s">
        <v>317</v>
      </c>
      <c r="D87" s="263">
        <f t="shared" si="3"/>
        <v>5727.979</v>
      </c>
      <c r="E87" s="263"/>
      <c r="F87" s="263"/>
      <c r="G87" s="263">
        <v>5727.979</v>
      </c>
      <c r="H87" s="263"/>
      <c r="I87" s="263">
        <f t="shared" si="4"/>
        <v>0.7951109106052193</v>
      </c>
      <c r="J87" s="263"/>
      <c r="K87" s="263"/>
      <c r="L87" s="263">
        <f>G87/N87</f>
        <v>0.7951109106052193</v>
      </c>
      <c r="M87" s="263"/>
      <c r="N87" s="263">
        <v>7204</v>
      </c>
      <c r="O87" s="263"/>
      <c r="P87" s="263"/>
      <c r="Q87" s="263"/>
      <c r="R87" s="263"/>
      <c r="S87" s="263"/>
      <c r="T87" s="263">
        <v>1</v>
      </c>
      <c r="U87" s="263"/>
      <c r="V87" s="263"/>
      <c r="W87" s="263">
        <v>1</v>
      </c>
      <c r="X87" s="263"/>
    </row>
    <row r="88" spans="1:24" ht="12.75">
      <c r="A88" s="378"/>
      <c r="B88" s="263"/>
      <c r="C88" s="263" t="s">
        <v>301</v>
      </c>
      <c r="D88" s="263">
        <f>SUM(D9:D87)</f>
        <v>24132.902999999995</v>
      </c>
      <c r="E88" s="263"/>
      <c r="F88" s="263"/>
      <c r="G88" s="263">
        <f>SUM(G9:G87)</f>
        <v>9220.24</v>
      </c>
      <c r="H88" s="263">
        <f>SUM(H9:H86)</f>
        <v>14912.662999999995</v>
      </c>
      <c r="I88" s="263">
        <f>SUM(I9:I87)</f>
        <v>3.3499310105496938</v>
      </c>
      <c r="J88" s="263"/>
      <c r="K88" s="263"/>
      <c r="L88" s="263">
        <f>SUM(L9:L87)</f>
        <v>1.2712458356468628</v>
      </c>
      <c r="M88" s="263">
        <f>SUM(M9:M87)</f>
        <v>2.0786851749028323</v>
      </c>
      <c r="N88" s="263">
        <v>7204</v>
      </c>
      <c r="O88" s="402"/>
      <c r="P88" s="402"/>
      <c r="Q88" s="402"/>
      <c r="R88" s="402"/>
      <c r="S88" s="402"/>
      <c r="T88" s="402"/>
      <c r="U88" s="402"/>
      <c r="V88" s="402"/>
      <c r="W88" s="402"/>
      <c r="X88" s="403"/>
    </row>
    <row r="89" spans="1:24" ht="12.75">
      <c r="A89" s="378"/>
      <c r="B89" s="399" t="s">
        <v>304</v>
      </c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1"/>
    </row>
    <row r="90" spans="1:24" ht="12.75">
      <c r="A90" s="378"/>
      <c r="B90" s="263"/>
      <c r="C90" s="263" t="s">
        <v>253</v>
      </c>
      <c r="D90" s="263">
        <f aca="true" t="shared" si="6" ref="D90:D153">G90+H90</f>
        <v>0</v>
      </c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</row>
    <row r="91" spans="1:24" ht="12.75">
      <c r="A91" s="378"/>
      <c r="B91" s="404">
        <v>1</v>
      </c>
      <c r="C91" s="404" t="s">
        <v>254</v>
      </c>
      <c r="D91" s="404">
        <f t="shared" si="6"/>
        <v>2698.322</v>
      </c>
      <c r="E91" s="404"/>
      <c r="F91" s="404"/>
      <c r="G91" s="404"/>
      <c r="H91" s="404">
        <v>2698.322</v>
      </c>
      <c r="I91" s="404">
        <f aca="true" t="shared" si="7" ref="I91:I154">L91+M91</f>
        <v>0.37455885619100504</v>
      </c>
      <c r="J91" s="404"/>
      <c r="K91" s="404"/>
      <c r="L91" s="404"/>
      <c r="M91" s="404">
        <f aca="true" t="shared" si="8" ref="M91:M154">H91/N91</f>
        <v>0.37455885619100504</v>
      </c>
      <c r="N91" s="404">
        <v>7204</v>
      </c>
      <c r="O91" s="404"/>
      <c r="P91" s="404"/>
      <c r="Q91" s="404"/>
      <c r="R91" s="404"/>
      <c r="S91" s="404"/>
      <c r="T91" s="404">
        <v>1</v>
      </c>
      <c r="U91" s="404"/>
      <c r="V91" s="404"/>
      <c r="W91" s="404"/>
      <c r="X91" s="404">
        <v>1</v>
      </c>
    </row>
    <row r="92" spans="1:24" ht="38.25">
      <c r="A92" s="378"/>
      <c r="B92" s="263">
        <v>2</v>
      </c>
      <c r="C92" s="263" t="s">
        <v>255</v>
      </c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</row>
    <row r="93" spans="1:24" ht="76.5">
      <c r="A93" s="378"/>
      <c r="B93" s="263">
        <v>3</v>
      </c>
      <c r="C93" s="263" t="s">
        <v>256</v>
      </c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</row>
    <row r="94" spans="1:24" ht="12.75">
      <c r="A94" s="378"/>
      <c r="B94" s="263">
        <v>4</v>
      </c>
      <c r="C94" s="263" t="s">
        <v>257</v>
      </c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</row>
    <row r="95" spans="1:24" ht="12.75">
      <c r="A95" s="378"/>
      <c r="B95" s="263">
        <v>5</v>
      </c>
      <c r="C95" s="263" t="s">
        <v>258</v>
      </c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</row>
    <row r="96" spans="1:24" ht="12.75">
      <c r="A96" s="378"/>
      <c r="B96" s="263">
        <v>6</v>
      </c>
      <c r="C96" s="263" t="s">
        <v>259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</row>
    <row r="97" spans="1:24" ht="12.75">
      <c r="A97" s="378"/>
      <c r="B97" s="263">
        <v>7</v>
      </c>
      <c r="C97" s="263" t="s">
        <v>260</v>
      </c>
      <c r="D97" s="263">
        <f t="shared" si="6"/>
        <v>35.428</v>
      </c>
      <c r="E97" s="263"/>
      <c r="F97" s="263"/>
      <c r="G97" s="263"/>
      <c r="H97" s="263">
        <v>35.428</v>
      </c>
      <c r="I97" s="263">
        <f t="shared" si="7"/>
        <v>0.004917823431426984</v>
      </c>
      <c r="J97" s="263"/>
      <c r="K97" s="263"/>
      <c r="L97" s="263"/>
      <c r="M97" s="263">
        <f t="shared" si="8"/>
        <v>0.004917823431426984</v>
      </c>
      <c r="N97" s="263">
        <v>7204</v>
      </c>
      <c r="O97" s="263"/>
      <c r="P97" s="263"/>
      <c r="Q97" s="263"/>
      <c r="R97" s="263"/>
      <c r="S97" s="263"/>
      <c r="T97" s="263">
        <v>1</v>
      </c>
      <c r="U97" s="263"/>
      <c r="V97" s="263"/>
      <c r="W97" s="263"/>
      <c r="X97" s="263">
        <v>1</v>
      </c>
    </row>
    <row r="98" spans="1:24" ht="12.75">
      <c r="A98" s="378"/>
      <c r="B98" s="263">
        <v>8</v>
      </c>
      <c r="C98" s="263" t="s">
        <v>261</v>
      </c>
      <c r="D98" s="263">
        <f t="shared" si="6"/>
        <v>409.154</v>
      </c>
      <c r="E98" s="263"/>
      <c r="F98" s="263"/>
      <c r="G98" s="263">
        <v>409.154</v>
      </c>
      <c r="H98" s="263"/>
      <c r="I98" s="263">
        <f t="shared" si="7"/>
        <v>0.05679539144919489</v>
      </c>
      <c r="J98" s="263"/>
      <c r="K98" s="263"/>
      <c r="L98" s="263">
        <f>G98/N98</f>
        <v>0.05679539144919489</v>
      </c>
      <c r="M98" s="263">
        <f t="shared" si="8"/>
        <v>0</v>
      </c>
      <c r="N98" s="263">
        <v>7204</v>
      </c>
      <c r="O98" s="263"/>
      <c r="P98" s="263"/>
      <c r="Q98" s="263"/>
      <c r="R98" s="263"/>
      <c r="S98" s="263"/>
      <c r="T98" s="263">
        <v>1</v>
      </c>
      <c r="U98" s="263"/>
      <c r="V98" s="263"/>
      <c r="W98" s="263">
        <v>1</v>
      </c>
      <c r="X98" s="263"/>
    </row>
    <row r="99" spans="1:24" ht="76.5">
      <c r="A99" s="378"/>
      <c r="B99" s="263">
        <v>9</v>
      </c>
      <c r="C99" s="263" t="s">
        <v>262</v>
      </c>
      <c r="D99" s="263">
        <f>G99+H99</f>
        <v>62.185</v>
      </c>
      <c r="E99" s="263"/>
      <c r="F99" s="263"/>
      <c r="G99" s="263">
        <v>62.185</v>
      </c>
      <c r="H99" s="264"/>
      <c r="I99" s="263">
        <f t="shared" si="7"/>
        <v>0.008632009994447529</v>
      </c>
      <c r="J99" s="263"/>
      <c r="K99" s="263"/>
      <c r="L99" s="263"/>
      <c r="M99" s="263">
        <f>G99/N99</f>
        <v>0.008632009994447529</v>
      </c>
      <c r="N99" s="263">
        <v>7204</v>
      </c>
      <c r="O99" s="263"/>
      <c r="P99" s="263"/>
      <c r="Q99" s="263"/>
      <c r="R99" s="263"/>
      <c r="S99" s="263"/>
      <c r="T99" s="263">
        <v>1</v>
      </c>
      <c r="U99" s="263"/>
      <c r="V99" s="263"/>
      <c r="W99" s="263"/>
      <c r="X99" s="263">
        <v>1</v>
      </c>
    </row>
    <row r="100" spans="1:24" ht="25.5">
      <c r="A100" s="378"/>
      <c r="B100" s="263">
        <v>10</v>
      </c>
      <c r="C100" s="263" t="s">
        <v>263</v>
      </c>
      <c r="D100" s="263">
        <f t="shared" si="6"/>
        <v>10.344</v>
      </c>
      <c r="E100" s="263"/>
      <c r="F100" s="263"/>
      <c r="G100" s="263"/>
      <c r="H100" s="263">
        <v>10.344</v>
      </c>
      <c r="I100" s="263">
        <f t="shared" si="7"/>
        <v>0.0014358689616879511</v>
      </c>
      <c r="J100" s="263"/>
      <c r="K100" s="263"/>
      <c r="L100" s="263"/>
      <c r="M100" s="263">
        <f t="shared" si="8"/>
        <v>0.0014358689616879511</v>
      </c>
      <c r="N100" s="263">
        <v>7204</v>
      </c>
      <c r="O100" s="263"/>
      <c r="P100" s="263"/>
      <c r="Q100" s="263"/>
      <c r="R100" s="263"/>
      <c r="S100" s="263"/>
      <c r="T100" s="263">
        <v>1</v>
      </c>
      <c r="U100" s="263"/>
      <c r="V100" s="263"/>
      <c r="W100" s="263"/>
      <c r="X100" s="263">
        <v>1</v>
      </c>
    </row>
    <row r="101" spans="1:24" ht="38.25">
      <c r="A101" s="378"/>
      <c r="B101" s="263">
        <v>11</v>
      </c>
      <c r="C101" s="263" t="s">
        <v>264</v>
      </c>
      <c r="D101" s="263">
        <f t="shared" si="6"/>
        <v>1091.663</v>
      </c>
      <c r="E101" s="263"/>
      <c r="F101" s="263"/>
      <c r="G101" s="263"/>
      <c r="H101" s="263">
        <v>1091.663</v>
      </c>
      <c r="I101" s="263">
        <f t="shared" si="7"/>
        <v>0.15153567462520823</v>
      </c>
      <c r="J101" s="263"/>
      <c r="K101" s="263"/>
      <c r="L101" s="263"/>
      <c r="M101" s="263">
        <f t="shared" si="8"/>
        <v>0.15153567462520823</v>
      </c>
      <c r="N101" s="263">
        <v>7204</v>
      </c>
      <c r="O101" s="263"/>
      <c r="P101" s="263"/>
      <c r="Q101" s="263"/>
      <c r="R101" s="263"/>
      <c r="S101" s="263"/>
      <c r="T101" s="263">
        <v>1</v>
      </c>
      <c r="U101" s="263"/>
      <c r="V101" s="263"/>
      <c r="W101" s="263"/>
      <c r="X101" s="263">
        <v>1</v>
      </c>
    </row>
    <row r="102" spans="1:24" ht="25.5">
      <c r="A102" s="378"/>
      <c r="B102" s="263">
        <v>12</v>
      </c>
      <c r="C102" s="263" t="s">
        <v>265</v>
      </c>
      <c r="D102" s="263">
        <f t="shared" si="6"/>
        <v>490.345</v>
      </c>
      <c r="E102" s="263"/>
      <c r="F102" s="263"/>
      <c r="G102" s="263">
        <v>490.345</v>
      </c>
      <c r="H102" s="263"/>
      <c r="I102" s="263">
        <f t="shared" si="7"/>
        <v>0.06806565796779568</v>
      </c>
      <c r="J102" s="263"/>
      <c r="K102" s="263"/>
      <c r="L102" s="263">
        <f>G102/N102</f>
        <v>0.06806565796779568</v>
      </c>
      <c r="M102" s="263">
        <f t="shared" si="8"/>
        <v>0</v>
      </c>
      <c r="N102" s="263">
        <v>7204</v>
      </c>
      <c r="O102" s="263"/>
      <c r="P102" s="263"/>
      <c r="Q102" s="263"/>
      <c r="R102" s="263"/>
      <c r="S102" s="263"/>
      <c r="T102" s="263">
        <v>1</v>
      </c>
      <c r="U102" s="263"/>
      <c r="V102" s="263"/>
      <c r="W102" s="263">
        <v>1</v>
      </c>
      <c r="X102" s="263"/>
    </row>
    <row r="103" spans="1:24" ht="12.75">
      <c r="A103" s="378"/>
      <c r="B103" s="263">
        <v>13</v>
      </c>
      <c r="C103" s="263" t="s">
        <v>266</v>
      </c>
      <c r="D103" s="263">
        <f t="shared" si="6"/>
        <v>223.6</v>
      </c>
      <c r="E103" s="263"/>
      <c r="F103" s="263"/>
      <c r="G103" s="263"/>
      <c r="H103" s="263">
        <v>223.6</v>
      </c>
      <c r="I103" s="263">
        <f t="shared" si="7"/>
        <v>0.031038312048861743</v>
      </c>
      <c r="J103" s="263"/>
      <c r="K103" s="263"/>
      <c r="L103" s="263"/>
      <c r="M103" s="263">
        <f t="shared" si="8"/>
        <v>0.031038312048861743</v>
      </c>
      <c r="N103" s="263">
        <v>7204</v>
      </c>
      <c r="O103" s="263"/>
      <c r="P103" s="263"/>
      <c r="Q103" s="263"/>
      <c r="R103" s="263"/>
      <c r="S103" s="263"/>
      <c r="T103" s="263">
        <v>1</v>
      </c>
      <c r="U103" s="263"/>
      <c r="V103" s="263"/>
      <c r="W103" s="263"/>
      <c r="X103" s="263">
        <v>1</v>
      </c>
    </row>
    <row r="104" spans="1:24" ht="12.75">
      <c r="A104" s="378"/>
      <c r="B104" s="263">
        <v>14</v>
      </c>
      <c r="C104" s="263" t="s">
        <v>267</v>
      </c>
      <c r="D104" s="263">
        <f t="shared" si="6"/>
        <v>713.88</v>
      </c>
      <c r="E104" s="263"/>
      <c r="F104" s="263"/>
      <c r="G104" s="263">
        <v>690.3</v>
      </c>
      <c r="H104" s="263">
        <v>23.58</v>
      </c>
      <c r="I104" s="263">
        <f t="shared" si="7"/>
        <v>0.09909494725152693</v>
      </c>
      <c r="J104" s="263"/>
      <c r="K104" s="263"/>
      <c r="L104" s="263">
        <f>G104/N104</f>
        <v>0.09582176568573014</v>
      </c>
      <c r="M104" s="263">
        <f t="shared" si="8"/>
        <v>0.0032731815657967792</v>
      </c>
      <c r="N104" s="263">
        <v>7204</v>
      </c>
      <c r="O104" s="263"/>
      <c r="P104" s="263"/>
      <c r="Q104" s="263"/>
      <c r="R104" s="263"/>
      <c r="S104" s="263"/>
      <c r="T104" s="263">
        <v>1</v>
      </c>
      <c r="U104" s="263"/>
      <c r="V104" s="263"/>
      <c r="W104" s="263">
        <v>0.967</v>
      </c>
      <c r="X104" s="263">
        <v>0.033</v>
      </c>
    </row>
    <row r="105" spans="1:24" ht="25.5">
      <c r="A105" s="378"/>
      <c r="B105" s="263">
        <v>15</v>
      </c>
      <c r="C105" s="263" t="s">
        <v>268</v>
      </c>
      <c r="D105" s="263">
        <f t="shared" si="6"/>
        <v>2200.696</v>
      </c>
      <c r="E105" s="263"/>
      <c r="F105" s="263"/>
      <c r="G105" s="263"/>
      <c r="H105" s="263">
        <v>2200.696</v>
      </c>
      <c r="I105" s="263">
        <f t="shared" si="7"/>
        <v>0.305482509716824</v>
      </c>
      <c r="J105" s="263"/>
      <c r="K105" s="263"/>
      <c r="L105" s="263"/>
      <c r="M105" s="263">
        <f t="shared" si="8"/>
        <v>0.305482509716824</v>
      </c>
      <c r="N105" s="263">
        <v>7204</v>
      </c>
      <c r="O105" s="263"/>
      <c r="P105" s="263"/>
      <c r="Q105" s="263"/>
      <c r="R105" s="263"/>
      <c r="S105" s="263"/>
      <c r="T105" s="263">
        <v>1</v>
      </c>
      <c r="U105" s="263"/>
      <c r="V105" s="263"/>
      <c r="W105" s="263"/>
      <c r="X105" s="263">
        <v>1</v>
      </c>
    </row>
    <row r="106" spans="1:24" ht="12.75">
      <c r="A106" s="378"/>
      <c r="B106" s="263">
        <v>16</v>
      </c>
      <c r="C106" s="263" t="s">
        <v>269</v>
      </c>
      <c r="D106" s="263">
        <f t="shared" si="6"/>
        <v>797.083</v>
      </c>
      <c r="E106" s="263"/>
      <c r="F106" s="263"/>
      <c r="G106" s="263">
        <v>797.083</v>
      </c>
      <c r="H106" s="263">
        <v>0</v>
      </c>
      <c r="I106" s="263">
        <f t="shared" si="7"/>
        <v>0.11064450305385896</v>
      </c>
      <c r="J106" s="263"/>
      <c r="K106" s="263"/>
      <c r="L106" s="263">
        <f>G106/N106</f>
        <v>0.11064450305385896</v>
      </c>
      <c r="M106" s="263">
        <f t="shared" si="8"/>
        <v>0</v>
      </c>
      <c r="N106" s="263">
        <v>7204</v>
      </c>
      <c r="O106" s="263"/>
      <c r="P106" s="263"/>
      <c r="Q106" s="263"/>
      <c r="R106" s="263"/>
      <c r="S106" s="263"/>
      <c r="T106" s="263">
        <v>1</v>
      </c>
      <c r="U106" s="263"/>
      <c r="V106" s="263"/>
      <c r="W106" s="263"/>
      <c r="X106" s="263">
        <v>1</v>
      </c>
    </row>
    <row r="107" spans="1:24" ht="38.25">
      <c r="A107" s="378"/>
      <c r="B107" s="263">
        <v>17</v>
      </c>
      <c r="C107" s="263" t="s">
        <v>270</v>
      </c>
      <c r="D107" s="263">
        <f t="shared" si="6"/>
        <v>44.248</v>
      </c>
      <c r="E107" s="263"/>
      <c r="F107" s="263"/>
      <c r="G107" s="263"/>
      <c r="H107" s="263">
        <v>44.248</v>
      </c>
      <c r="I107" s="263">
        <f t="shared" si="7"/>
        <v>0.006142143253747918</v>
      </c>
      <c r="J107" s="263"/>
      <c r="K107" s="263"/>
      <c r="L107" s="263"/>
      <c r="M107" s="263">
        <f t="shared" si="8"/>
        <v>0.006142143253747918</v>
      </c>
      <c r="N107" s="263">
        <v>7204</v>
      </c>
      <c r="O107" s="263"/>
      <c r="P107" s="263"/>
      <c r="Q107" s="263"/>
      <c r="R107" s="263"/>
      <c r="S107" s="263"/>
      <c r="T107" s="263">
        <v>1</v>
      </c>
      <c r="U107" s="263"/>
      <c r="V107" s="263"/>
      <c r="W107" s="263"/>
      <c r="X107" s="263">
        <v>1</v>
      </c>
    </row>
    <row r="108" spans="1:24" ht="12.75">
      <c r="A108" s="378"/>
      <c r="B108" s="263">
        <v>18</v>
      </c>
      <c r="C108" s="263" t="s">
        <v>271</v>
      </c>
      <c r="D108" s="263">
        <f t="shared" si="6"/>
        <v>284.337</v>
      </c>
      <c r="E108" s="263"/>
      <c r="F108" s="263"/>
      <c r="G108" s="263">
        <v>284.337</v>
      </c>
      <c r="H108" s="263">
        <v>0</v>
      </c>
      <c r="I108" s="263">
        <f t="shared" si="7"/>
        <v>0.03946932259855636</v>
      </c>
      <c r="J108" s="263"/>
      <c r="K108" s="263"/>
      <c r="L108" s="263">
        <f>G108/N108</f>
        <v>0.03946932259855636</v>
      </c>
      <c r="M108" s="263">
        <f t="shared" si="8"/>
        <v>0</v>
      </c>
      <c r="N108" s="263">
        <v>7204</v>
      </c>
      <c r="O108" s="263"/>
      <c r="P108" s="263"/>
      <c r="Q108" s="263"/>
      <c r="R108" s="263"/>
      <c r="S108" s="263"/>
      <c r="T108" s="263">
        <v>1</v>
      </c>
      <c r="U108" s="263"/>
      <c r="V108" s="263"/>
      <c r="W108" s="263"/>
      <c r="X108" s="263">
        <v>1</v>
      </c>
    </row>
    <row r="109" spans="1:24" ht="12.75">
      <c r="A109" s="378"/>
      <c r="B109" s="263">
        <v>19</v>
      </c>
      <c r="C109" s="263" t="s">
        <v>271</v>
      </c>
      <c r="D109" s="263">
        <f t="shared" si="6"/>
        <v>455.796</v>
      </c>
      <c r="E109" s="263"/>
      <c r="F109" s="263"/>
      <c r="G109" s="263">
        <v>455.796</v>
      </c>
      <c r="H109" s="263">
        <v>0</v>
      </c>
      <c r="I109" s="263">
        <f t="shared" si="7"/>
        <v>0.06326985008328706</v>
      </c>
      <c r="J109" s="263"/>
      <c r="K109" s="263"/>
      <c r="L109" s="263">
        <f>G109/N109</f>
        <v>0.06326985008328706</v>
      </c>
      <c r="M109" s="263">
        <f t="shared" si="8"/>
        <v>0</v>
      </c>
      <c r="N109" s="263">
        <v>7204</v>
      </c>
      <c r="O109" s="263"/>
      <c r="P109" s="263"/>
      <c r="Q109" s="263"/>
      <c r="R109" s="263"/>
      <c r="S109" s="263"/>
      <c r="T109" s="263">
        <v>1</v>
      </c>
      <c r="U109" s="263"/>
      <c r="V109" s="263"/>
      <c r="W109" s="263"/>
      <c r="X109" s="263">
        <v>1</v>
      </c>
    </row>
    <row r="110" spans="1:24" ht="25.5">
      <c r="A110" s="378"/>
      <c r="B110" s="263">
        <v>20</v>
      </c>
      <c r="C110" s="263" t="s">
        <v>272</v>
      </c>
      <c r="D110" s="263">
        <f t="shared" si="6"/>
        <v>25.54</v>
      </c>
      <c r="E110" s="263"/>
      <c r="F110" s="263"/>
      <c r="G110" s="263"/>
      <c r="H110" s="263">
        <v>25.54</v>
      </c>
      <c r="I110" s="263">
        <f t="shared" si="7"/>
        <v>0.0035452526374236534</v>
      </c>
      <c r="J110" s="263"/>
      <c r="K110" s="263"/>
      <c r="L110" s="263"/>
      <c r="M110" s="263">
        <f t="shared" si="8"/>
        <v>0.0035452526374236534</v>
      </c>
      <c r="N110" s="263">
        <v>7204</v>
      </c>
      <c r="O110" s="263"/>
      <c r="P110" s="263"/>
      <c r="Q110" s="263"/>
      <c r="R110" s="263"/>
      <c r="S110" s="263"/>
      <c r="T110" s="263">
        <v>1</v>
      </c>
      <c r="U110" s="263"/>
      <c r="V110" s="263"/>
      <c r="W110" s="263"/>
      <c r="X110" s="263">
        <v>1</v>
      </c>
    </row>
    <row r="111" spans="1:24" ht="25.5">
      <c r="A111" s="378"/>
      <c r="B111" s="263">
        <v>21</v>
      </c>
      <c r="C111" s="263" t="s">
        <v>273</v>
      </c>
      <c r="D111" s="263">
        <f t="shared" si="6"/>
        <v>21.412</v>
      </c>
      <c r="E111" s="263"/>
      <c r="F111" s="263"/>
      <c r="G111" s="263"/>
      <c r="H111" s="263">
        <v>21.412</v>
      </c>
      <c r="I111" s="263">
        <f t="shared" si="7"/>
        <v>0.0029722376457523595</v>
      </c>
      <c r="J111" s="263"/>
      <c r="K111" s="263"/>
      <c r="L111" s="263"/>
      <c r="M111" s="263">
        <f t="shared" si="8"/>
        <v>0.0029722376457523595</v>
      </c>
      <c r="N111" s="263">
        <v>7204</v>
      </c>
      <c r="O111" s="263"/>
      <c r="P111" s="263"/>
      <c r="Q111" s="263"/>
      <c r="R111" s="263"/>
      <c r="S111" s="263"/>
      <c r="T111" s="263">
        <v>1</v>
      </c>
      <c r="U111" s="263"/>
      <c r="V111" s="263"/>
      <c r="W111" s="263"/>
      <c r="X111" s="263">
        <v>1</v>
      </c>
    </row>
    <row r="112" spans="1:24" ht="63.75">
      <c r="A112" s="378"/>
      <c r="B112" s="263">
        <v>22</v>
      </c>
      <c r="C112" s="263" t="s">
        <v>274</v>
      </c>
      <c r="D112" s="263">
        <f t="shared" si="6"/>
        <v>316.267</v>
      </c>
      <c r="E112" s="263"/>
      <c r="F112" s="263"/>
      <c r="G112" s="263"/>
      <c r="H112" s="263">
        <v>316.267</v>
      </c>
      <c r="I112" s="263">
        <f t="shared" si="7"/>
        <v>0.043901582454192116</v>
      </c>
      <c r="J112" s="263"/>
      <c r="K112" s="263"/>
      <c r="L112" s="263"/>
      <c r="M112" s="263">
        <f t="shared" si="8"/>
        <v>0.043901582454192116</v>
      </c>
      <c r="N112" s="263">
        <v>7204</v>
      </c>
      <c r="O112" s="263"/>
      <c r="P112" s="263"/>
      <c r="Q112" s="263"/>
      <c r="R112" s="263"/>
      <c r="S112" s="263"/>
      <c r="T112" s="263">
        <v>1</v>
      </c>
      <c r="U112" s="263"/>
      <c r="V112" s="263"/>
      <c r="W112" s="263"/>
      <c r="X112" s="263">
        <v>1</v>
      </c>
    </row>
    <row r="113" spans="1:24" ht="63.75">
      <c r="A113" s="378"/>
      <c r="B113" s="263">
        <v>23</v>
      </c>
      <c r="C113" s="263" t="s">
        <v>274</v>
      </c>
      <c r="D113" s="263">
        <f t="shared" si="6"/>
        <v>69.129</v>
      </c>
      <c r="E113" s="263"/>
      <c r="F113" s="263"/>
      <c r="G113" s="263"/>
      <c r="H113" s="263">
        <v>69.129</v>
      </c>
      <c r="I113" s="263">
        <f t="shared" si="7"/>
        <v>0.009595918933925597</v>
      </c>
      <c r="J113" s="263"/>
      <c r="K113" s="263"/>
      <c r="L113" s="263"/>
      <c r="M113" s="263">
        <f t="shared" si="8"/>
        <v>0.009595918933925597</v>
      </c>
      <c r="N113" s="263">
        <v>7204</v>
      </c>
      <c r="O113" s="263"/>
      <c r="P113" s="263"/>
      <c r="Q113" s="263"/>
      <c r="R113" s="263"/>
      <c r="S113" s="263"/>
      <c r="T113" s="263">
        <v>1</v>
      </c>
      <c r="U113" s="263"/>
      <c r="V113" s="263"/>
      <c r="W113" s="263"/>
      <c r="X113" s="263">
        <v>1</v>
      </c>
    </row>
    <row r="114" spans="1:24" ht="63.75">
      <c r="A114" s="378"/>
      <c r="B114" s="263">
        <v>24</v>
      </c>
      <c r="C114" s="263" t="s">
        <v>274</v>
      </c>
      <c r="D114" s="263">
        <f t="shared" si="6"/>
        <v>40.477</v>
      </c>
      <c r="E114" s="263"/>
      <c r="F114" s="263"/>
      <c r="G114" s="263"/>
      <c r="H114" s="263">
        <v>40.477</v>
      </c>
      <c r="I114" s="263">
        <f t="shared" si="7"/>
        <v>0.005618684064408661</v>
      </c>
      <c r="J114" s="263"/>
      <c r="K114" s="263"/>
      <c r="L114" s="263"/>
      <c r="M114" s="263">
        <f t="shared" si="8"/>
        <v>0.005618684064408661</v>
      </c>
      <c r="N114" s="263">
        <v>7204</v>
      </c>
      <c r="O114" s="263"/>
      <c r="P114" s="263"/>
      <c r="Q114" s="263"/>
      <c r="R114" s="263"/>
      <c r="S114" s="263"/>
      <c r="T114" s="263">
        <v>1</v>
      </c>
      <c r="U114" s="263"/>
      <c r="V114" s="263"/>
      <c r="W114" s="263"/>
      <c r="X114" s="263">
        <v>1</v>
      </c>
    </row>
    <row r="115" spans="1:24" ht="63.75">
      <c r="A115" s="378"/>
      <c r="B115" s="263">
        <v>25</v>
      </c>
      <c r="C115" s="263" t="s">
        <v>275</v>
      </c>
      <c r="D115" s="263">
        <f t="shared" si="6"/>
        <v>96.154</v>
      </c>
      <c r="E115" s="263"/>
      <c r="F115" s="263"/>
      <c r="G115" s="263">
        <v>96.154</v>
      </c>
      <c r="H115" s="263"/>
      <c r="I115" s="263">
        <f t="shared" si="7"/>
        <v>0.013347307051637978</v>
      </c>
      <c r="J115" s="263"/>
      <c r="K115" s="263"/>
      <c r="L115" s="263">
        <f>G115/N115</f>
        <v>0.013347307051637978</v>
      </c>
      <c r="M115" s="263">
        <f t="shared" si="8"/>
        <v>0</v>
      </c>
      <c r="N115" s="263">
        <v>7204</v>
      </c>
      <c r="O115" s="263"/>
      <c r="P115" s="263"/>
      <c r="Q115" s="263"/>
      <c r="R115" s="263"/>
      <c r="S115" s="263"/>
      <c r="T115" s="263">
        <v>1</v>
      </c>
      <c r="U115" s="263"/>
      <c r="V115" s="263"/>
      <c r="W115" s="263"/>
      <c r="X115" s="263">
        <v>1</v>
      </c>
    </row>
    <row r="116" spans="1:24" ht="12.75">
      <c r="A116" s="378"/>
      <c r="B116" s="263">
        <v>26</v>
      </c>
      <c r="C116" s="263" t="s">
        <v>276</v>
      </c>
      <c r="D116" s="263">
        <f t="shared" si="6"/>
        <v>89.987</v>
      </c>
      <c r="E116" s="263"/>
      <c r="F116" s="263"/>
      <c r="G116" s="263">
        <v>89.987</v>
      </c>
      <c r="H116" s="263"/>
      <c r="I116" s="263">
        <f t="shared" si="7"/>
        <v>0.012491254858411993</v>
      </c>
      <c r="J116" s="263"/>
      <c r="K116" s="263"/>
      <c r="L116" s="263">
        <f>G116/N116</f>
        <v>0.012491254858411993</v>
      </c>
      <c r="M116" s="263">
        <f t="shared" si="8"/>
        <v>0</v>
      </c>
      <c r="N116" s="263">
        <v>7204</v>
      </c>
      <c r="O116" s="263"/>
      <c r="P116" s="263"/>
      <c r="Q116" s="263"/>
      <c r="R116" s="263"/>
      <c r="S116" s="263"/>
      <c r="T116" s="263">
        <v>1</v>
      </c>
      <c r="U116" s="263"/>
      <c r="V116" s="263"/>
      <c r="W116" s="263"/>
      <c r="X116" s="263">
        <v>1</v>
      </c>
    </row>
    <row r="117" spans="1:24" ht="12.75">
      <c r="A117" s="378"/>
      <c r="B117" s="263">
        <v>27</v>
      </c>
      <c r="C117" s="263" t="s">
        <v>271</v>
      </c>
      <c r="D117" s="263">
        <f t="shared" si="6"/>
        <v>769.613</v>
      </c>
      <c r="E117" s="263"/>
      <c r="F117" s="263"/>
      <c r="G117" s="263"/>
      <c r="H117" s="263">
        <v>769.613</v>
      </c>
      <c r="I117" s="263">
        <f t="shared" si="7"/>
        <v>0.1068313436979456</v>
      </c>
      <c r="J117" s="263"/>
      <c r="K117" s="263"/>
      <c r="L117" s="263"/>
      <c r="M117" s="263">
        <f t="shared" si="8"/>
        <v>0.1068313436979456</v>
      </c>
      <c r="N117" s="263">
        <v>7204</v>
      </c>
      <c r="O117" s="263"/>
      <c r="P117" s="263"/>
      <c r="Q117" s="263"/>
      <c r="R117" s="263"/>
      <c r="S117" s="263"/>
      <c r="T117" s="263">
        <v>1</v>
      </c>
      <c r="U117" s="263"/>
      <c r="V117" s="263"/>
      <c r="W117" s="263"/>
      <c r="X117" s="263">
        <v>1</v>
      </c>
    </row>
    <row r="118" spans="1:24" ht="12.75">
      <c r="A118" s="378"/>
      <c r="B118" s="263">
        <v>28</v>
      </c>
      <c r="C118" s="263" t="s">
        <v>277</v>
      </c>
      <c r="D118" s="263">
        <f t="shared" si="6"/>
        <v>537.374</v>
      </c>
      <c r="E118" s="263"/>
      <c r="F118" s="263"/>
      <c r="G118" s="263"/>
      <c r="H118" s="263">
        <v>537.374</v>
      </c>
      <c r="I118" s="263">
        <f t="shared" si="7"/>
        <v>0.07459383675735702</v>
      </c>
      <c r="J118" s="263"/>
      <c r="K118" s="263"/>
      <c r="L118" s="263"/>
      <c r="M118" s="263">
        <f t="shared" si="8"/>
        <v>0.07459383675735702</v>
      </c>
      <c r="N118" s="263">
        <v>7204</v>
      </c>
      <c r="O118" s="263"/>
      <c r="P118" s="263"/>
      <c r="Q118" s="263"/>
      <c r="R118" s="263"/>
      <c r="S118" s="263"/>
      <c r="T118" s="263">
        <v>1</v>
      </c>
      <c r="U118" s="263"/>
      <c r="V118" s="263"/>
      <c r="W118" s="263"/>
      <c r="X118" s="263">
        <v>1</v>
      </c>
    </row>
    <row r="119" spans="1:24" ht="12.75">
      <c r="A119" s="378"/>
      <c r="B119" s="263">
        <v>29</v>
      </c>
      <c r="C119" s="263" t="s">
        <v>316</v>
      </c>
      <c r="D119" s="263">
        <f t="shared" si="6"/>
        <v>0.789</v>
      </c>
      <c r="E119" s="263"/>
      <c r="F119" s="263"/>
      <c r="G119" s="263"/>
      <c r="H119" s="263">
        <v>0.789</v>
      </c>
      <c r="I119" s="263">
        <f t="shared" si="7"/>
        <v>0.00010952248750694059</v>
      </c>
      <c r="J119" s="263"/>
      <c r="K119" s="263"/>
      <c r="L119" s="263"/>
      <c r="M119" s="263">
        <f t="shared" si="8"/>
        <v>0.00010952248750694059</v>
      </c>
      <c r="N119" s="263">
        <v>7204</v>
      </c>
      <c r="O119" s="263"/>
      <c r="P119" s="263"/>
      <c r="Q119" s="263"/>
      <c r="R119" s="263"/>
      <c r="S119" s="263"/>
      <c r="T119" s="263">
        <v>1</v>
      </c>
      <c r="U119" s="263"/>
      <c r="V119" s="263"/>
      <c r="W119" s="263"/>
      <c r="X119" s="263">
        <v>1</v>
      </c>
    </row>
    <row r="120" spans="1:24" ht="38.25">
      <c r="A120" s="378"/>
      <c r="B120" s="263">
        <v>30</v>
      </c>
      <c r="C120" s="263" t="s">
        <v>278</v>
      </c>
      <c r="D120" s="263">
        <f t="shared" si="6"/>
        <v>47.699</v>
      </c>
      <c r="E120" s="263"/>
      <c r="F120" s="263"/>
      <c r="G120" s="263"/>
      <c r="H120" s="263">
        <v>47.699</v>
      </c>
      <c r="I120" s="263">
        <f t="shared" si="7"/>
        <v>0.006621182676290949</v>
      </c>
      <c r="J120" s="263"/>
      <c r="K120" s="263"/>
      <c r="L120" s="263"/>
      <c r="M120" s="263">
        <f t="shared" si="8"/>
        <v>0.006621182676290949</v>
      </c>
      <c r="N120" s="263">
        <v>7204</v>
      </c>
      <c r="O120" s="263"/>
      <c r="P120" s="263"/>
      <c r="Q120" s="263"/>
      <c r="R120" s="263"/>
      <c r="S120" s="263"/>
      <c r="T120" s="263">
        <v>1</v>
      </c>
      <c r="U120" s="263"/>
      <c r="V120" s="263"/>
      <c r="W120" s="263"/>
      <c r="X120" s="263">
        <v>1</v>
      </c>
    </row>
    <row r="121" spans="1:24" ht="38.25">
      <c r="A121" s="378"/>
      <c r="B121" s="263">
        <v>31</v>
      </c>
      <c r="C121" s="263" t="s">
        <v>279</v>
      </c>
      <c r="D121" s="263">
        <f t="shared" si="6"/>
        <v>0</v>
      </c>
      <c r="E121" s="263"/>
      <c r="F121" s="263"/>
      <c r="G121" s="263"/>
      <c r="H121" s="263">
        <v>0</v>
      </c>
      <c r="I121" s="263">
        <f t="shared" si="7"/>
        <v>0</v>
      </c>
      <c r="J121" s="263"/>
      <c r="K121" s="263"/>
      <c r="L121" s="263"/>
      <c r="M121" s="263">
        <f t="shared" si="8"/>
        <v>0</v>
      </c>
      <c r="N121" s="263">
        <v>7204</v>
      </c>
      <c r="O121" s="263"/>
      <c r="P121" s="263"/>
      <c r="Q121" s="263"/>
      <c r="R121" s="263"/>
      <c r="S121" s="263"/>
      <c r="T121" s="263">
        <v>1</v>
      </c>
      <c r="U121" s="263"/>
      <c r="V121" s="263"/>
      <c r="W121" s="263"/>
      <c r="X121" s="263">
        <v>1</v>
      </c>
    </row>
    <row r="122" spans="1:24" ht="38.25">
      <c r="A122" s="378"/>
      <c r="B122" s="263">
        <v>32</v>
      </c>
      <c r="C122" s="263" t="s">
        <v>279</v>
      </c>
      <c r="D122" s="263">
        <f t="shared" si="6"/>
        <v>0.612</v>
      </c>
      <c r="E122" s="263"/>
      <c r="F122" s="263"/>
      <c r="G122" s="263"/>
      <c r="H122" s="263">
        <v>0.612</v>
      </c>
      <c r="I122" s="263">
        <f t="shared" si="7"/>
        <v>8.495280399777901E-05</v>
      </c>
      <c r="J122" s="263"/>
      <c r="K122" s="263"/>
      <c r="L122" s="263"/>
      <c r="M122" s="263">
        <f t="shared" si="8"/>
        <v>8.495280399777901E-05</v>
      </c>
      <c r="N122" s="263">
        <v>7204</v>
      </c>
      <c r="O122" s="263"/>
      <c r="P122" s="263"/>
      <c r="Q122" s="263"/>
      <c r="R122" s="263"/>
      <c r="S122" s="263"/>
      <c r="T122" s="263">
        <v>1</v>
      </c>
      <c r="U122" s="263"/>
      <c r="V122" s="263"/>
      <c r="W122" s="263"/>
      <c r="X122" s="263">
        <v>1</v>
      </c>
    </row>
    <row r="123" spans="1:24" ht="25.5">
      <c r="A123" s="378"/>
      <c r="B123" s="263">
        <v>33</v>
      </c>
      <c r="C123" s="263" t="s">
        <v>280</v>
      </c>
      <c r="D123" s="263">
        <f t="shared" si="6"/>
        <v>10.581</v>
      </c>
      <c r="E123" s="263"/>
      <c r="F123" s="263"/>
      <c r="G123" s="263"/>
      <c r="H123" s="263">
        <v>10.581</v>
      </c>
      <c r="I123" s="263">
        <f t="shared" si="7"/>
        <v>0.0014687673514714047</v>
      </c>
      <c r="J123" s="263"/>
      <c r="K123" s="263"/>
      <c r="L123" s="263"/>
      <c r="M123" s="263">
        <f t="shared" si="8"/>
        <v>0.0014687673514714047</v>
      </c>
      <c r="N123" s="263">
        <v>7204</v>
      </c>
      <c r="O123" s="263"/>
      <c r="P123" s="263"/>
      <c r="Q123" s="263"/>
      <c r="R123" s="263"/>
      <c r="S123" s="263"/>
      <c r="T123" s="263">
        <v>1</v>
      </c>
      <c r="U123" s="263"/>
      <c r="V123" s="263"/>
      <c r="W123" s="263"/>
      <c r="X123" s="263">
        <v>1</v>
      </c>
    </row>
    <row r="124" spans="1:24" ht="12.75">
      <c r="A124" s="378"/>
      <c r="B124" s="263">
        <v>34</v>
      </c>
      <c r="C124" s="263" t="s">
        <v>281</v>
      </c>
      <c r="D124" s="263">
        <f t="shared" si="6"/>
        <v>884.532</v>
      </c>
      <c r="E124" s="263"/>
      <c r="F124" s="263"/>
      <c r="G124" s="263"/>
      <c r="H124" s="263">
        <v>884.532</v>
      </c>
      <c r="I124" s="263">
        <f t="shared" si="7"/>
        <v>0.1227834536368684</v>
      </c>
      <c r="J124" s="263"/>
      <c r="K124" s="263"/>
      <c r="L124" s="263"/>
      <c r="M124" s="263">
        <f t="shared" si="8"/>
        <v>0.1227834536368684</v>
      </c>
      <c r="N124" s="263">
        <v>7204</v>
      </c>
      <c r="O124" s="263"/>
      <c r="P124" s="263"/>
      <c r="Q124" s="263"/>
      <c r="R124" s="263"/>
      <c r="S124" s="263"/>
      <c r="T124" s="263">
        <v>1</v>
      </c>
      <c r="U124" s="263"/>
      <c r="V124" s="263"/>
      <c r="W124" s="263"/>
      <c r="X124" s="263">
        <v>1</v>
      </c>
    </row>
    <row r="125" spans="1:24" ht="12.75">
      <c r="A125" s="378"/>
      <c r="B125" s="263">
        <v>35</v>
      </c>
      <c r="C125" s="263" t="s">
        <v>281</v>
      </c>
      <c r="D125" s="263">
        <f t="shared" si="6"/>
        <v>855.514</v>
      </c>
      <c r="E125" s="263"/>
      <c r="F125" s="263"/>
      <c r="G125" s="263"/>
      <c r="H125" s="263">
        <v>855.514</v>
      </c>
      <c r="I125" s="263">
        <f t="shared" si="7"/>
        <v>0.1187554136590783</v>
      </c>
      <c r="J125" s="263"/>
      <c r="K125" s="263"/>
      <c r="L125" s="263"/>
      <c r="M125" s="263">
        <f t="shared" si="8"/>
        <v>0.1187554136590783</v>
      </c>
      <c r="N125" s="263">
        <v>7204</v>
      </c>
      <c r="O125" s="263"/>
      <c r="P125" s="263"/>
      <c r="Q125" s="263"/>
      <c r="R125" s="263"/>
      <c r="S125" s="263"/>
      <c r="T125" s="263">
        <v>1</v>
      </c>
      <c r="U125" s="263"/>
      <c r="V125" s="263"/>
      <c r="W125" s="263"/>
      <c r="X125" s="263">
        <v>1</v>
      </c>
    </row>
    <row r="126" spans="1:24" ht="38.25">
      <c r="A126" s="378"/>
      <c r="B126" s="263">
        <v>36</v>
      </c>
      <c r="C126" s="263" t="s">
        <v>279</v>
      </c>
      <c r="D126" s="263">
        <f t="shared" si="6"/>
        <v>3.335</v>
      </c>
      <c r="E126" s="263"/>
      <c r="F126" s="263"/>
      <c r="G126" s="263"/>
      <c r="H126" s="263">
        <v>3.335</v>
      </c>
      <c r="I126" s="263">
        <f t="shared" si="7"/>
        <v>0.0004629372570794003</v>
      </c>
      <c r="J126" s="263"/>
      <c r="K126" s="263"/>
      <c r="L126" s="263"/>
      <c r="M126" s="263">
        <f t="shared" si="8"/>
        <v>0.0004629372570794003</v>
      </c>
      <c r="N126" s="263">
        <v>7204</v>
      </c>
      <c r="O126" s="263"/>
      <c r="P126" s="263"/>
      <c r="Q126" s="263"/>
      <c r="R126" s="263"/>
      <c r="S126" s="263"/>
      <c r="T126" s="263">
        <v>1</v>
      </c>
      <c r="U126" s="263"/>
      <c r="V126" s="263"/>
      <c r="W126" s="263"/>
      <c r="X126" s="263">
        <v>1</v>
      </c>
    </row>
    <row r="127" spans="1:24" ht="12.75">
      <c r="A127" s="378"/>
      <c r="B127" s="263">
        <v>37</v>
      </c>
      <c r="C127" s="263" t="s">
        <v>281</v>
      </c>
      <c r="D127" s="263">
        <f t="shared" si="6"/>
        <v>56.434</v>
      </c>
      <c r="E127" s="263"/>
      <c r="F127" s="263"/>
      <c r="G127" s="263"/>
      <c r="H127" s="263">
        <v>56.434</v>
      </c>
      <c r="I127" s="263">
        <f t="shared" si="7"/>
        <v>0.007833703498056635</v>
      </c>
      <c r="J127" s="263"/>
      <c r="K127" s="263"/>
      <c r="L127" s="263"/>
      <c r="M127" s="263">
        <f t="shared" si="8"/>
        <v>0.007833703498056635</v>
      </c>
      <c r="N127" s="263">
        <v>7204</v>
      </c>
      <c r="O127" s="263"/>
      <c r="P127" s="263"/>
      <c r="Q127" s="263"/>
      <c r="R127" s="263"/>
      <c r="S127" s="263"/>
      <c r="T127" s="263">
        <v>1</v>
      </c>
      <c r="U127" s="263"/>
      <c r="V127" s="263"/>
      <c r="W127" s="263"/>
      <c r="X127" s="263">
        <v>1</v>
      </c>
    </row>
    <row r="128" spans="1:24" ht="12.75">
      <c r="A128" s="378"/>
      <c r="B128" s="263">
        <v>38</v>
      </c>
      <c r="C128" s="263" t="s">
        <v>281</v>
      </c>
      <c r="D128" s="263">
        <f t="shared" si="6"/>
        <v>0</v>
      </c>
      <c r="E128" s="263"/>
      <c r="F128" s="263"/>
      <c r="G128" s="263"/>
      <c r="H128" s="263">
        <v>0</v>
      </c>
      <c r="I128" s="263">
        <f t="shared" si="7"/>
        <v>0</v>
      </c>
      <c r="J128" s="263"/>
      <c r="K128" s="263"/>
      <c r="L128" s="263"/>
      <c r="M128" s="263">
        <f t="shared" si="8"/>
        <v>0</v>
      </c>
      <c r="N128" s="263">
        <v>7204</v>
      </c>
      <c r="O128" s="263"/>
      <c r="P128" s="263"/>
      <c r="Q128" s="263"/>
      <c r="R128" s="263"/>
      <c r="S128" s="263"/>
      <c r="T128" s="263">
        <v>1</v>
      </c>
      <c r="U128" s="263"/>
      <c r="V128" s="263"/>
      <c r="W128" s="263"/>
      <c r="X128" s="263">
        <v>1</v>
      </c>
    </row>
    <row r="129" spans="1:24" ht="12.75">
      <c r="A129" s="378"/>
      <c r="B129" s="263">
        <v>39</v>
      </c>
      <c r="C129" s="263" t="s">
        <v>281</v>
      </c>
      <c r="D129" s="263">
        <f t="shared" si="6"/>
        <v>583.99</v>
      </c>
      <c r="E129" s="263"/>
      <c r="F129" s="263"/>
      <c r="G129" s="263">
        <v>17.692</v>
      </c>
      <c r="H129" s="263">
        <v>566.298</v>
      </c>
      <c r="I129" s="263">
        <f t="shared" si="7"/>
        <v>0.081064686285397</v>
      </c>
      <c r="J129" s="263"/>
      <c r="K129" s="263"/>
      <c r="L129" s="263">
        <f>G129/N129</f>
        <v>0.002455857856746252</v>
      </c>
      <c r="M129" s="263">
        <f t="shared" si="8"/>
        <v>0.07860882842865075</v>
      </c>
      <c r="N129" s="263">
        <v>7204</v>
      </c>
      <c r="O129" s="263"/>
      <c r="P129" s="263"/>
      <c r="Q129" s="263"/>
      <c r="R129" s="263"/>
      <c r="S129" s="263"/>
      <c r="T129" s="263">
        <v>1</v>
      </c>
      <c r="U129" s="263"/>
      <c r="V129" s="263"/>
      <c r="W129" s="263">
        <v>0.03</v>
      </c>
      <c r="X129" s="263">
        <v>0.97</v>
      </c>
    </row>
    <row r="130" spans="1:24" ht="12.75">
      <c r="A130" s="378"/>
      <c r="B130" s="263">
        <v>40</v>
      </c>
      <c r="C130" s="263" t="s">
        <v>281</v>
      </c>
      <c r="D130" s="263">
        <f t="shared" si="6"/>
        <v>110.556</v>
      </c>
      <c r="E130" s="263"/>
      <c r="F130" s="263"/>
      <c r="G130" s="263"/>
      <c r="H130" s="263">
        <v>110.556</v>
      </c>
      <c r="I130" s="263">
        <f t="shared" si="7"/>
        <v>0.01534647418101055</v>
      </c>
      <c r="J130" s="263"/>
      <c r="K130" s="263"/>
      <c r="L130" s="263"/>
      <c r="M130" s="263">
        <f t="shared" si="8"/>
        <v>0.01534647418101055</v>
      </c>
      <c r="N130" s="263">
        <v>7204</v>
      </c>
      <c r="O130" s="263"/>
      <c r="P130" s="263"/>
      <c r="Q130" s="263"/>
      <c r="R130" s="263"/>
      <c r="S130" s="263"/>
      <c r="T130" s="263">
        <v>1</v>
      </c>
      <c r="U130" s="263"/>
      <c r="V130" s="263"/>
      <c r="W130" s="263"/>
      <c r="X130" s="263">
        <v>1</v>
      </c>
    </row>
    <row r="131" spans="1:24" ht="25.5">
      <c r="A131" s="378"/>
      <c r="B131" s="263">
        <v>41</v>
      </c>
      <c r="C131" s="263" t="s">
        <v>282</v>
      </c>
      <c r="D131" s="263">
        <f t="shared" si="6"/>
        <v>51.736</v>
      </c>
      <c r="E131" s="263"/>
      <c r="F131" s="263"/>
      <c r="G131" s="263"/>
      <c r="H131" s="263">
        <v>51.736</v>
      </c>
      <c r="I131" s="263">
        <f t="shared" si="7"/>
        <v>0.007181565796779567</v>
      </c>
      <c r="J131" s="263"/>
      <c r="K131" s="263"/>
      <c r="L131" s="263"/>
      <c r="M131" s="263">
        <f t="shared" si="8"/>
        <v>0.007181565796779567</v>
      </c>
      <c r="N131" s="263">
        <v>7204</v>
      </c>
      <c r="O131" s="263"/>
      <c r="P131" s="263"/>
      <c r="Q131" s="263"/>
      <c r="R131" s="263"/>
      <c r="S131" s="263"/>
      <c r="T131" s="263">
        <v>1</v>
      </c>
      <c r="U131" s="263"/>
      <c r="V131" s="263"/>
      <c r="W131" s="263"/>
      <c r="X131" s="263">
        <v>1</v>
      </c>
    </row>
    <row r="132" spans="1:24" ht="12.75">
      <c r="A132" s="378"/>
      <c r="B132" s="263">
        <v>42</v>
      </c>
      <c r="C132" s="263" t="s">
        <v>283</v>
      </c>
      <c r="D132" s="263">
        <f t="shared" si="6"/>
        <v>24.391</v>
      </c>
      <c r="E132" s="263"/>
      <c r="F132" s="263"/>
      <c r="G132" s="263">
        <v>24.391</v>
      </c>
      <c r="H132" s="263">
        <v>0</v>
      </c>
      <c r="I132" s="263">
        <f t="shared" si="7"/>
        <v>0.0033857579122709603</v>
      </c>
      <c r="J132" s="263"/>
      <c r="K132" s="263"/>
      <c r="L132" s="263">
        <f>G132/N132</f>
        <v>0.0033857579122709603</v>
      </c>
      <c r="M132" s="263">
        <f t="shared" si="8"/>
        <v>0</v>
      </c>
      <c r="N132" s="263">
        <v>7204</v>
      </c>
      <c r="O132" s="263"/>
      <c r="P132" s="263"/>
      <c r="Q132" s="263"/>
      <c r="R132" s="263"/>
      <c r="S132" s="263"/>
      <c r="T132" s="263">
        <v>1</v>
      </c>
      <c r="U132" s="263"/>
      <c r="V132" s="263"/>
      <c r="W132" s="263"/>
      <c r="X132" s="263">
        <v>1</v>
      </c>
    </row>
    <row r="133" spans="1:24" ht="25.5">
      <c r="A133" s="378"/>
      <c r="B133" s="263">
        <v>43</v>
      </c>
      <c r="C133" s="263" t="s">
        <v>284</v>
      </c>
      <c r="D133" s="263">
        <f t="shared" si="6"/>
        <v>41.91</v>
      </c>
      <c r="E133" s="263"/>
      <c r="F133" s="263"/>
      <c r="G133" s="263"/>
      <c r="H133" s="263">
        <v>41.91</v>
      </c>
      <c r="I133" s="263">
        <f t="shared" si="7"/>
        <v>0.005817601332593003</v>
      </c>
      <c r="J133" s="263"/>
      <c r="K133" s="263"/>
      <c r="L133" s="263"/>
      <c r="M133" s="263">
        <f t="shared" si="8"/>
        <v>0.005817601332593003</v>
      </c>
      <c r="N133" s="263">
        <v>7204</v>
      </c>
      <c r="O133" s="263"/>
      <c r="P133" s="263"/>
      <c r="Q133" s="263"/>
      <c r="R133" s="263"/>
      <c r="S133" s="263"/>
      <c r="T133" s="263">
        <v>1</v>
      </c>
      <c r="U133" s="263"/>
      <c r="V133" s="263"/>
      <c r="W133" s="263"/>
      <c r="X133" s="263">
        <v>1</v>
      </c>
    </row>
    <row r="134" spans="1:24" ht="12.75">
      <c r="A134" s="378"/>
      <c r="B134" s="263">
        <v>44</v>
      </c>
      <c r="C134" s="263" t="s">
        <v>285</v>
      </c>
      <c r="D134" s="263">
        <f t="shared" si="6"/>
        <v>235.7</v>
      </c>
      <c r="E134" s="263"/>
      <c r="F134" s="263"/>
      <c r="G134" s="263"/>
      <c r="H134" s="263">
        <v>235.7</v>
      </c>
      <c r="I134" s="263">
        <f t="shared" si="7"/>
        <v>0.03271793448084397</v>
      </c>
      <c r="J134" s="263"/>
      <c r="K134" s="263"/>
      <c r="L134" s="263"/>
      <c r="M134" s="263">
        <f t="shared" si="8"/>
        <v>0.03271793448084397</v>
      </c>
      <c r="N134" s="263">
        <v>7204</v>
      </c>
      <c r="O134" s="263"/>
      <c r="P134" s="263"/>
      <c r="Q134" s="263"/>
      <c r="R134" s="263"/>
      <c r="S134" s="263"/>
      <c r="T134" s="263">
        <v>1</v>
      </c>
      <c r="U134" s="263"/>
      <c r="V134" s="263"/>
      <c r="W134" s="263"/>
      <c r="X134" s="263">
        <v>1</v>
      </c>
    </row>
    <row r="135" spans="1:24" ht="25.5">
      <c r="A135" s="378"/>
      <c r="B135" s="263">
        <v>45</v>
      </c>
      <c r="C135" s="263" t="s">
        <v>286</v>
      </c>
      <c r="D135" s="263">
        <f t="shared" si="6"/>
        <v>18.906</v>
      </c>
      <c r="E135" s="263"/>
      <c r="F135" s="263"/>
      <c r="G135" s="263"/>
      <c r="H135" s="263">
        <v>18.906</v>
      </c>
      <c r="I135" s="263">
        <f t="shared" si="7"/>
        <v>0.0026243753470294277</v>
      </c>
      <c r="J135" s="263"/>
      <c r="K135" s="263"/>
      <c r="L135" s="263"/>
      <c r="M135" s="263">
        <f t="shared" si="8"/>
        <v>0.0026243753470294277</v>
      </c>
      <c r="N135" s="263">
        <v>7204</v>
      </c>
      <c r="O135" s="263"/>
      <c r="P135" s="263"/>
      <c r="Q135" s="263"/>
      <c r="R135" s="263"/>
      <c r="S135" s="263"/>
      <c r="T135" s="263">
        <v>1</v>
      </c>
      <c r="U135" s="263"/>
      <c r="V135" s="263"/>
      <c r="W135" s="263"/>
      <c r="X135" s="263">
        <v>1</v>
      </c>
    </row>
    <row r="136" spans="1:24" ht="25.5">
      <c r="A136" s="378"/>
      <c r="B136" s="263">
        <v>46</v>
      </c>
      <c r="C136" s="263" t="s">
        <v>286</v>
      </c>
      <c r="D136" s="263">
        <f t="shared" si="6"/>
        <v>4.582</v>
      </c>
      <c r="E136" s="263"/>
      <c r="F136" s="263"/>
      <c r="G136" s="263"/>
      <c r="H136" s="263">
        <v>4.582</v>
      </c>
      <c r="I136" s="263">
        <f t="shared" si="7"/>
        <v>0.000636035535813437</v>
      </c>
      <c r="J136" s="263"/>
      <c r="K136" s="263"/>
      <c r="L136" s="263"/>
      <c r="M136" s="263">
        <f t="shared" si="8"/>
        <v>0.000636035535813437</v>
      </c>
      <c r="N136" s="263">
        <v>7204</v>
      </c>
      <c r="O136" s="263"/>
      <c r="P136" s="263"/>
      <c r="Q136" s="263"/>
      <c r="R136" s="263"/>
      <c r="S136" s="263"/>
      <c r="T136" s="263">
        <v>1</v>
      </c>
      <c r="U136" s="263"/>
      <c r="V136" s="263"/>
      <c r="W136" s="263"/>
      <c r="X136" s="263">
        <v>1</v>
      </c>
    </row>
    <row r="137" spans="1:24" ht="38.25">
      <c r="A137" s="378"/>
      <c r="B137" s="263">
        <v>47</v>
      </c>
      <c r="C137" s="263" t="s">
        <v>287</v>
      </c>
      <c r="D137" s="263">
        <f t="shared" si="6"/>
        <v>10.928</v>
      </c>
      <c r="E137" s="263"/>
      <c r="F137" s="263"/>
      <c r="G137" s="263"/>
      <c r="H137" s="263">
        <v>10.928</v>
      </c>
      <c r="I137" s="263">
        <f t="shared" si="7"/>
        <v>0.0015169350360910606</v>
      </c>
      <c r="J137" s="263"/>
      <c r="K137" s="263"/>
      <c r="L137" s="263"/>
      <c r="M137" s="263">
        <f t="shared" si="8"/>
        <v>0.0015169350360910606</v>
      </c>
      <c r="N137" s="263">
        <v>7204</v>
      </c>
      <c r="O137" s="263"/>
      <c r="P137" s="263"/>
      <c r="Q137" s="263"/>
      <c r="R137" s="263"/>
      <c r="S137" s="263"/>
      <c r="T137" s="263">
        <v>1</v>
      </c>
      <c r="U137" s="263"/>
      <c r="V137" s="263"/>
      <c r="W137" s="263"/>
      <c r="X137" s="263">
        <v>1</v>
      </c>
    </row>
    <row r="138" spans="1:24" ht="12.75">
      <c r="A138" s="378"/>
      <c r="B138" s="263">
        <v>48</v>
      </c>
      <c r="C138" s="263" t="s">
        <v>288</v>
      </c>
      <c r="D138" s="263">
        <f t="shared" si="6"/>
        <v>54.14</v>
      </c>
      <c r="E138" s="263"/>
      <c r="F138" s="263"/>
      <c r="G138" s="263"/>
      <c r="H138" s="263">
        <v>54.14</v>
      </c>
      <c r="I138" s="263">
        <f t="shared" si="7"/>
        <v>0.007515269294836202</v>
      </c>
      <c r="J138" s="263"/>
      <c r="K138" s="263"/>
      <c r="L138" s="263"/>
      <c r="M138" s="263">
        <f t="shared" si="8"/>
        <v>0.007515269294836202</v>
      </c>
      <c r="N138" s="263">
        <v>7204</v>
      </c>
      <c r="O138" s="263"/>
      <c r="P138" s="263"/>
      <c r="Q138" s="263"/>
      <c r="R138" s="263"/>
      <c r="S138" s="263"/>
      <c r="T138" s="263">
        <v>1</v>
      </c>
      <c r="U138" s="263"/>
      <c r="V138" s="263"/>
      <c r="W138" s="263"/>
      <c r="X138" s="263">
        <v>1</v>
      </c>
    </row>
    <row r="139" spans="1:24" ht="25.5">
      <c r="A139" s="378"/>
      <c r="B139" s="263">
        <v>49</v>
      </c>
      <c r="C139" s="263" t="s">
        <v>289</v>
      </c>
      <c r="D139" s="263">
        <f t="shared" si="6"/>
        <v>17.828</v>
      </c>
      <c r="E139" s="263"/>
      <c r="F139" s="263"/>
      <c r="G139" s="263"/>
      <c r="H139" s="263">
        <v>17.828</v>
      </c>
      <c r="I139" s="263">
        <f t="shared" si="7"/>
        <v>0.0024747362576346475</v>
      </c>
      <c r="J139" s="263"/>
      <c r="K139" s="263"/>
      <c r="L139" s="263"/>
      <c r="M139" s="263">
        <f t="shared" si="8"/>
        <v>0.0024747362576346475</v>
      </c>
      <c r="N139" s="263">
        <v>7204</v>
      </c>
      <c r="O139" s="263"/>
      <c r="P139" s="263"/>
      <c r="Q139" s="263"/>
      <c r="R139" s="263"/>
      <c r="S139" s="263"/>
      <c r="T139" s="263">
        <v>1</v>
      </c>
      <c r="U139" s="263"/>
      <c r="V139" s="263"/>
      <c r="W139" s="263"/>
      <c r="X139" s="263">
        <v>1</v>
      </c>
    </row>
    <row r="140" spans="1:24" ht="25.5">
      <c r="A140" s="378"/>
      <c r="B140" s="263">
        <v>50</v>
      </c>
      <c r="C140" s="263" t="s">
        <v>306</v>
      </c>
      <c r="D140" s="263">
        <f t="shared" si="6"/>
        <v>0.096</v>
      </c>
      <c r="E140" s="263"/>
      <c r="F140" s="263"/>
      <c r="G140" s="263"/>
      <c r="H140" s="263">
        <v>0.096</v>
      </c>
      <c r="I140" s="263">
        <f t="shared" si="7"/>
        <v>1.3325930038867297E-05</v>
      </c>
      <c r="J140" s="263"/>
      <c r="K140" s="263"/>
      <c r="L140" s="263"/>
      <c r="M140" s="263">
        <f t="shared" si="8"/>
        <v>1.3325930038867297E-05</v>
      </c>
      <c r="N140" s="263">
        <v>7204</v>
      </c>
      <c r="O140" s="263"/>
      <c r="P140" s="263"/>
      <c r="Q140" s="263"/>
      <c r="R140" s="263"/>
      <c r="S140" s="263"/>
      <c r="T140" s="263">
        <v>1</v>
      </c>
      <c r="U140" s="263"/>
      <c r="V140" s="263"/>
      <c r="W140" s="263"/>
      <c r="X140" s="263">
        <v>1</v>
      </c>
    </row>
    <row r="141" spans="1:24" ht="25.5">
      <c r="A141" s="378"/>
      <c r="B141" s="263">
        <v>51</v>
      </c>
      <c r="C141" s="263" t="s">
        <v>290</v>
      </c>
      <c r="D141" s="263">
        <f t="shared" si="6"/>
        <v>247.6</v>
      </c>
      <c r="E141" s="263"/>
      <c r="F141" s="263"/>
      <c r="G141" s="263"/>
      <c r="H141" s="263">
        <v>247.6</v>
      </c>
      <c r="I141" s="263">
        <f t="shared" si="7"/>
        <v>0.03436979455857857</v>
      </c>
      <c r="J141" s="263"/>
      <c r="K141" s="263"/>
      <c r="L141" s="263"/>
      <c r="M141" s="263">
        <f t="shared" si="8"/>
        <v>0.03436979455857857</v>
      </c>
      <c r="N141" s="263">
        <v>7204</v>
      </c>
      <c r="O141" s="263"/>
      <c r="P141" s="263"/>
      <c r="Q141" s="263"/>
      <c r="R141" s="263"/>
      <c r="S141" s="263"/>
      <c r="T141" s="263">
        <v>1</v>
      </c>
      <c r="U141" s="263"/>
      <c r="V141" s="263"/>
      <c r="W141" s="263"/>
      <c r="X141" s="263">
        <v>1</v>
      </c>
    </row>
    <row r="142" spans="1:24" ht="114.75">
      <c r="A142" s="378"/>
      <c r="B142" s="263">
        <v>52</v>
      </c>
      <c r="C142" s="263" t="s">
        <v>291</v>
      </c>
      <c r="D142" s="263">
        <f t="shared" si="6"/>
        <v>7.633</v>
      </c>
      <c r="E142" s="263"/>
      <c r="F142" s="263"/>
      <c r="G142" s="263"/>
      <c r="H142" s="263">
        <v>7.633</v>
      </c>
      <c r="I142" s="263">
        <f t="shared" si="7"/>
        <v>0.0010595502498611882</v>
      </c>
      <c r="J142" s="263"/>
      <c r="K142" s="263"/>
      <c r="L142" s="263"/>
      <c r="M142" s="263">
        <f t="shared" si="8"/>
        <v>0.0010595502498611882</v>
      </c>
      <c r="N142" s="263">
        <v>7204</v>
      </c>
      <c r="O142" s="263"/>
      <c r="P142" s="263"/>
      <c r="Q142" s="263"/>
      <c r="R142" s="263"/>
      <c r="S142" s="263"/>
      <c r="T142" s="263">
        <v>1</v>
      </c>
      <c r="U142" s="263"/>
      <c r="V142" s="263"/>
      <c r="W142" s="263"/>
      <c r="X142" s="263">
        <v>1</v>
      </c>
    </row>
    <row r="143" spans="1:24" ht="12.75">
      <c r="A143" s="378"/>
      <c r="B143" s="263">
        <v>53</v>
      </c>
      <c r="C143" s="263" t="s">
        <v>292</v>
      </c>
      <c r="D143" s="263">
        <f t="shared" si="6"/>
        <v>29.687</v>
      </c>
      <c r="E143" s="263"/>
      <c r="F143" s="263"/>
      <c r="G143" s="263"/>
      <c r="H143" s="263">
        <v>29.687</v>
      </c>
      <c r="I143" s="263">
        <f t="shared" si="7"/>
        <v>0.004120905052748473</v>
      </c>
      <c r="J143" s="263"/>
      <c r="K143" s="263"/>
      <c r="L143" s="263"/>
      <c r="M143" s="263">
        <f t="shared" si="8"/>
        <v>0.004120905052748473</v>
      </c>
      <c r="N143" s="263">
        <v>7204</v>
      </c>
      <c r="O143" s="263"/>
      <c r="P143" s="263"/>
      <c r="Q143" s="263"/>
      <c r="R143" s="263"/>
      <c r="S143" s="263"/>
      <c r="T143" s="263">
        <v>1</v>
      </c>
      <c r="U143" s="263"/>
      <c r="V143" s="263"/>
      <c r="W143" s="263"/>
      <c r="X143" s="263">
        <v>1</v>
      </c>
    </row>
    <row r="144" spans="1:24" ht="25.5">
      <c r="A144" s="378"/>
      <c r="B144" s="263">
        <v>54</v>
      </c>
      <c r="C144" s="263" t="s">
        <v>293</v>
      </c>
      <c r="D144" s="263">
        <f t="shared" si="6"/>
        <v>3.319</v>
      </c>
      <c r="E144" s="263"/>
      <c r="F144" s="263"/>
      <c r="G144" s="263"/>
      <c r="H144" s="263">
        <v>3.319</v>
      </c>
      <c r="I144" s="263">
        <f t="shared" si="7"/>
        <v>0.00046071626873958913</v>
      </c>
      <c r="J144" s="263"/>
      <c r="K144" s="263"/>
      <c r="L144" s="263"/>
      <c r="M144" s="263">
        <f t="shared" si="8"/>
        <v>0.00046071626873958913</v>
      </c>
      <c r="N144" s="263">
        <v>7204</v>
      </c>
      <c r="O144" s="263"/>
      <c r="P144" s="263"/>
      <c r="Q144" s="263"/>
      <c r="R144" s="263"/>
      <c r="S144" s="263"/>
      <c r="T144" s="263">
        <v>1</v>
      </c>
      <c r="U144" s="263"/>
      <c r="V144" s="263"/>
      <c r="W144" s="263"/>
      <c r="X144" s="263">
        <v>1</v>
      </c>
    </row>
    <row r="145" spans="1:24" ht="12.75">
      <c r="A145" s="378"/>
      <c r="B145" s="263">
        <v>55</v>
      </c>
      <c r="C145" s="263" t="s">
        <v>294</v>
      </c>
      <c r="D145" s="263">
        <f t="shared" si="6"/>
        <v>118.357</v>
      </c>
      <c r="E145" s="263"/>
      <c r="F145" s="263"/>
      <c r="G145" s="263"/>
      <c r="H145" s="263">
        <v>118.357</v>
      </c>
      <c r="I145" s="263">
        <f t="shared" si="7"/>
        <v>0.016429344808439755</v>
      </c>
      <c r="J145" s="263"/>
      <c r="K145" s="263"/>
      <c r="L145" s="263"/>
      <c r="M145" s="263">
        <f t="shared" si="8"/>
        <v>0.016429344808439755</v>
      </c>
      <c r="N145" s="263">
        <v>7204</v>
      </c>
      <c r="O145" s="263"/>
      <c r="P145" s="263"/>
      <c r="Q145" s="263"/>
      <c r="R145" s="263"/>
      <c r="S145" s="263"/>
      <c r="T145" s="263">
        <v>1</v>
      </c>
      <c r="U145" s="263"/>
      <c r="V145" s="263"/>
      <c r="W145" s="263"/>
      <c r="X145" s="263">
        <v>1</v>
      </c>
    </row>
    <row r="146" spans="1:24" ht="12.75">
      <c r="A146" s="378"/>
      <c r="B146" s="263">
        <v>56</v>
      </c>
      <c r="C146" s="263" t="s">
        <v>295</v>
      </c>
      <c r="D146" s="263">
        <f t="shared" si="6"/>
        <v>27.544</v>
      </c>
      <c r="E146" s="263"/>
      <c r="F146" s="263"/>
      <c r="G146" s="263"/>
      <c r="H146" s="263">
        <v>27.544</v>
      </c>
      <c r="I146" s="263">
        <f t="shared" si="7"/>
        <v>0.0038234314269850085</v>
      </c>
      <c r="J146" s="263"/>
      <c r="K146" s="263"/>
      <c r="L146" s="263"/>
      <c r="M146" s="263">
        <f t="shared" si="8"/>
        <v>0.0038234314269850085</v>
      </c>
      <c r="N146" s="263">
        <v>7204</v>
      </c>
      <c r="O146" s="263"/>
      <c r="P146" s="263"/>
      <c r="Q146" s="263"/>
      <c r="R146" s="263"/>
      <c r="S146" s="263"/>
      <c r="T146" s="263">
        <v>1</v>
      </c>
      <c r="U146" s="263"/>
      <c r="V146" s="263"/>
      <c r="W146" s="263"/>
      <c r="X146" s="263">
        <v>1</v>
      </c>
    </row>
    <row r="147" spans="1:24" ht="12.75">
      <c r="A147" s="378"/>
      <c r="B147" s="263">
        <v>57</v>
      </c>
      <c r="C147" s="263" t="s">
        <v>281</v>
      </c>
      <c r="D147" s="263">
        <f t="shared" si="6"/>
        <v>36.44</v>
      </c>
      <c r="E147" s="263"/>
      <c r="F147" s="263"/>
      <c r="G147" s="263"/>
      <c r="H147" s="263">
        <v>36.44</v>
      </c>
      <c r="I147" s="263">
        <f t="shared" si="7"/>
        <v>0.0050583009439200445</v>
      </c>
      <c r="J147" s="263"/>
      <c r="K147" s="263"/>
      <c r="L147" s="263"/>
      <c r="M147" s="263">
        <f t="shared" si="8"/>
        <v>0.0050583009439200445</v>
      </c>
      <c r="N147" s="263">
        <v>7204</v>
      </c>
      <c r="O147" s="263"/>
      <c r="P147" s="263"/>
      <c r="Q147" s="263"/>
      <c r="R147" s="263"/>
      <c r="S147" s="263"/>
      <c r="T147" s="263">
        <v>1</v>
      </c>
      <c r="U147" s="263"/>
      <c r="V147" s="263"/>
      <c r="W147" s="263"/>
      <c r="X147" s="263">
        <v>1</v>
      </c>
    </row>
    <row r="148" spans="1:24" ht="12.75">
      <c r="A148" s="378"/>
      <c r="B148" s="263">
        <v>58</v>
      </c>
      <c r="C148" s="263" t="s">
        <v>281</v>
      </c>
      <c r="D148" s="263">
        <f t="shared" si="6"/>
        <v>853.122</v>
      </c>
      <c r="E148" s="263"/>
      <c r="F148" s="263"/>
      <c r="G148" s="263"/>
      <c r="H148" s="263">
        <v>853.122</v>
      </c>
      <c r="I148" s="263">
        <f t="shared" si="7"/>
        <v>0.1184233759022765</v>
      </c>
      <c r="J148" s="263"/>
      <c r="K148" s="263"/>
      <c r="L148" s="263"/>
      <c r="M148" s="263">
        <f t="shared" si="8"/>
        <v>0.1184233759022765</v>
      </c>
      <c r="N148" s="263">
        <v>7204</v>
      </c>
      <c r="O148" s="263"/>
      <c r="P148" s="263"/>
      <c r="Q148" s="263"/>
      <c r="R148" s="263"/>
      <c r="S148" s="263"/>
      <c r="T148" s="263">
        <v>1</v>
      </c>
      <c r="U148" s="263"/>
      <c r="V148" s="263"/>
      <c r="W148" s="263"/>
      <c r="X148" s="263">
        <v>1</v>
      </c>
    </row>
    <row r="149" spans="1:24" ht="12.75">
      <c r="A149" s="378"/>
      <c r="B149" s="263">
        <v>59</v>
      </c>
      <c r="C149" s="263" t="s">
        <v>281</v>
      </c>
      <c r="D149" s="263">
        <f t="shared" si="6"/>
        <v>0</v>
      </c>
      <c r="E149" s="263"/>
      <c r="F149" s="263"/>
      <c r="G149" s="263"/>
      <c r="H149" s="263">
        <v>0</v>
      </c>
      <c r="I149" s="263">
        <f t="shared" si="7"/>
        <v>0</v>
      </c>
      <c r="J149" s="263"/>
      <c r="K149" s="263"/>
      <c r="L149" s="263"/>
      <c r="M149" s="263">
        <f t="shared" si="8"/>
        <v>0</v>
      </c>
      <c r="N149" s="263">
        <v>7204</v>
      </c>
      <c r="O149" s="263"/>
      <c r="P149" s="263"/>
      <c r="Q149" s="263"/>
      <c r="R149" s="263"/>
      <c r="S149" s="263"/>
      <c r="T149" s="263">
        <v>1</v>
      </c>
      <c r="U149" s="263"/>
      <c r="V149" s="263"/>
      <c r="W149" s="263"/>
      <c r="X149" s="263">
        <v>1</v>
      </c>
    </row>
    <row r="150" spans="1:24" ht="12.75">
      <c r="A150" s="378"/>
      <c r="B150" s="263">
        <v>60</v>
      </c>
      <c r="C150" s="263" t="s">
        <v>296</v>
      </c>
      <c r="D150" s="263">
        <f t="shared" si="6"/>
        <v>5.818</v>
      </c>
      <c r="E150" s="263"/>
      <c r="F150" s="263"/>
      <c r="G150" s="263"/>
      <c r="H150" s="263">
        <v>5.818</v>
      </c>
      <c r="I150" s="263">
        <f t="shared" si="7"/>
        <v>0.0008076068850638534</v>
      </c>
      <c r="J150" s="263"/>
      <c r="K150" s="263"/>
      <c r="L150" s="263"/>
      <c r="M150" s="263">
        <f t="shared" si="8"/>
        <v>0.0008076068850638534</v>
      </c>
      <c r="N150" s="263">
        <v>7204</v>
      </c>
      <c r="O150" s="263"/>
      <c r="P150" s="263"/>
      <c r="Q150" s="263"/>
      <c r="R150" s="263"/>
      <c r="S150" s="263"/>
      <c r="T150" s="263">
        <v>1</v>
      </c>
      <c r="U150" s="263"/>
      <c r="V150" s="263"/>
      <c r="W150" s="263"/>
      <c r="X150" s="263">
        <v>1</v>
      </c>
    </row>
    <row r="151" spans="1:24" ht="25.5">
      <c r="A151" s="378"/>
      <c r="B151" s="263">
        <v>61</v>
      </c>
      <c r="C151" s="263" t="s">
        <v>297</v>
      </c>
      <c r="D151" s="263">
        <f t="shared" si="6"/>
        <v>14.648</v>
      </c>
      <c r="E151" s="263"/>
      <c r="F151" s="263"/>
      <c r="G151" s="263"/>
      <c r="H151" s="263">
        <v>14.648</v>
      </c>
      <c r="I151" s="263">
        <f t="shared" si="7"/>
        <v>0.002033314825097168</v>
      </c>
      <c r="J151" s="263"/>
      <c r="K151" s="263"/>
      <c r="L151" s="263"/>
      <c r="M151" s="263">
        <f t="shared" si="8"/>
        <v>0.002033314825097168</v>
      </c>
      <c r="N151" s="263">
        <v>7204</v>
      </c>
      <c r="O151" s="263"/>
      <c r="P151" s="263"/>
      <c r="Q151" s="263"/>
      <c r="R151" s="263"/>
      <c r="S151" s="263"/>
      <c r="T151" s="263">
        <v>1</v>
      </c>
      <c r="U151" s="263"/>
      <c r="V151" s="263"/>
      <c r="W151" s="263"/>
      <c r="X151" s="263">
        <v>1</v>
      </c>
    </row>
    <row r="152" spans="1:24" ht="25.5">
      <c r="A152" s="378"/>
      <c r="B152" s="263">
        <v>62</v>
      </c>
      <c r="C152" s="263" t="s">
        <v>298</v>
      </c>
      <c r="D152" s="263">
        <f t="shared" si="6"/>
        <v>1981.931</v>
      </c>
      <c r="E152" s="263"/>
      <c r="F152" s="263"/>
      <c r="G152" s="263"/>
      <c r="H152" s="263">
        <v>1981.931</v>
      </c>
      <c r="I152" s="263">
        <f t="shared" si="7"/>
        <v>0.27511535258189895</v>
      </c>
      <c r="J152" s="263"/>
      <c r="K152" s="263"/>
      <c r="L152" s="263"/>
      <c r="M152" s="263">
        <f t="shared" si="8"/>
        <v>0.27511535258189895</v>
      </c>
      <c r="N152" s="263">
        <v>7204</v>
      </c>
      <c r="O152" s="263"/>
      <c r="P152" s="263"/>
      <c r="Q152" s="263"/>
      <c r="R152" s="263"/>
      <c r="S152" s="263"/>
      <c r="T152" s="263">
        <v>1</v>
      </c>
      <c r="U152" s="263"/>
      <c r="V152" s="263"/>
      <c r="W152" s="263"/>
      <c r="X152" s="263">
        <v>1</v>
      </c>
    </row>
    <row r="153" spans="1:24" ht="12.75">
      <c r="A153" s="378"/>
      <c r="B153" s="263">
        <v>63</v>
      </c>
      <c r="C153" s="263" t="s">
        <v>299</v>
      </c>
      <c r="D153" s="263">
        <f t="shared" si="6"/>
        <v>190.622</v>
      </c>
      <c r="E153" s="263"/>
      <c r="F153" s="263"/>
      <c r="G153" s="263"/>
      <c r="H153" s="263">
        <v>190.622</v>
      </c>
      <c r="I153" s="263">
        <f t="shared" si="7"/>
        <v>0.026460577456968355</v>
      </c>
      <c r="J153" s="263"/>
      <c r="K153" s="263"/>
      <c r="L153" s="263"/>
      <c r="M153" s="263">
        <f t="shared" si="8"/>
        <v>0.026460577456968355</v>
      </c>
      <c r="N153" s="263">
        <v>7204</v>
      </c>
      <c r="O153" s="263"/>
      <c r="P153" s="263"/>
      <c r="Q153" s="263"/>
      <c r="R153" s="263"/>
      <c r="S153" s="263"/>
      <c r="T153" s="263">
        <v>1</v>
      </c>
      <c r="U153" s="263"/>
      <c r="V153" s="263"/>
      <c r="W153" s="263"/>
      <c r="X153" s="263">
        <v>1</v>
      </c>
    </row>
    <row r="154" spans="1:24" ht="12.75">
      <c r="A154" s="378"/>
      <c r="B154" s="263">
        <v>64</v>
      </c>
      <c r="C154" s="263" t="s">
        <v>299</v>
      </c>
      <c r="D154" s="263">
        <f aca="true" t="shared" si="9" ref="D154:D199">G154+H154</f>
        <v>0</v>
      </c>
      <c r="E154" s="263"/>
      <c r="F154" s="263"/>
      <c r="G154" s="263"/>
      <c r="H154" s="263">
        <v>0</v>
      </c>
      <c r="I154" s="263">
        <f t="shared" si="7"/>
        <v>0</v>
      </c>
      <c r="J154" s="263"/>
      <c r="K154" s="263"/>
      <c r="L154" s="263"/>
      <c r="M154" s="263">
        <f t="shared" si="8"/>
        <v>0</v>
      </c>
      <c r="N154" s="263">
        <v>7204</v>
      </c>
      <c r="O154" s="263"/>
      <c r="P154" s="263"/>
      <c r="Q154" s="263"/>
      <c r="R154" s="263"/>
      <c r="S154" s="263"/>
      <c r="T154" s="263">
        <v>1</v>
      </c>
      <c r="U154" s="263"/>
      <c r="V154" s="263"/>
      <c r="W154" s="263"/>
      <c r="X154" s="263">
        <v>1</v>
      </c>
    </row>
    <row r="155" spans="1:24" ht="12.75">
      <c r="A155" s="378"/>
      <c r="B155" s="263">
        <v>65</v>
      </c>
      <c r="C155" s="263" t="s">
        <v>300</v>
      </c>
      <c r="D155" s="263">
        <f t="shared" si="9"/>
        <v>316.349</v>
      </c>
      <c r="E155" s="263"/>
      <c r="F155" s="263"/>
      <c r="G155" s="263"/>
      <c r="H155" s="263">
        <v>316.349</v>
      </c>
      <c r="I155" s="263">
        <f aca="true" t="shared" si="10" ref="I155:I199">L155+M155</f>
        <v>0.04391296501943365</v>
      </c>
      <c r="J155" s="263"/>
      <c r="K155" s="263"/>
      <c r="L155" s="263"/>
      <c r="M155" s="263">
        <f aca="true" t="shared" si="11" ref="M155:M199">H155/N155</f>
        <v>0.04391296501943365</v>
      </c>
      <c r="N155" s="263">
        <v>7204</v>
      </c>
      <c r="O155" s="263"/>
      <c r="P155" s="263"/>
      <c r="Q155" s="263"/>
      <c r="R155" s="263"/>
      <c r="S155" s="263"/>
      <c r="T155" s="263">
        <v>1</v>
      </c>
      <c r="U155" s="263"/>
      <c r="V155" s="263"/>
      <c r="W155" s="263"/>
      <c r="X155" s="263">
        <v>1</v>
      </c>
    </row>
    <row r="156" spans="1:24" ht="12.75">
      <c r="A156" s="378"/>
      <c r="B156" s="263">
        <v>66</v>
      </c>
      <c r="C156" s="263" t="s">
        <v>300</v>
      </c>
      <c r="D156" s="263">
        <f t="shared" si="9"/>
        <v>85.738</v>
      </c>
      <c r="E156" s="263"/>
      <c r="F156" s="263"/>
      <c r="G156" s="263">
        <v>74.837</v>
      </c>
      <c r="H156" s="263">
        <v>10.901</v>
      </c>
      <c r="I156" s="263">
        <f t="shared" si="10"/>
        <v>0.011901443642420878</v>
      </c>
      <c r="J156" s="263"/>
      <c r="K156" s="263"/>
      <c r="L156" s="263">
        <f>G156/N156</f>
        <v>0.010388256524153249</v>
      </c>
      <c r="M156" s="263">
        <f t="shared" si="11"/>
        <v>0.001513187118267629</v>
      </c>
      <c r="N156" s="263">
        <v>7204</v>
      </c>
      <c r="O156" s="263"/>
      <c r="P156" s="263"/>
      <c r="Q156" s="263"/>
      <c r="R156" s="263"/>
      <c r="S156" s="263"/>
      <c r="T156" s="263">
        <v>1</v>
      </c>
      <c r="U156" s="263"/>
      <c r="V156" s="263"/>
      <c r="W156" s="263">
        <v>0.87</v>
      </c>
      <c r="X156" s="263">
        <v>0.13</v>
      </c>
    </row>
    <row r="157" spans="1:24" ht="12.75">
      <c r="A157" s="378"/>
      <c r="B157" s="263">
        <v>67</v>
      </c>
      <c r="C157" s="263" t="s">
        <v>303</v>
      </c>
      <c r="D157" s="263">
        <f t="shared" si="9"/>
        <v>132.24</v>
      </c>
      <c r="E157" s="263"/>
      <c r="F157" s="263"/>
      <c r="G157" s="263"/>
      <c r="H157" s="263">
        <v>132.24</v>
      </c>
      <c r="I157" s="263">
        <f t="shared" si="10"/>
        <v>0.0183564686285397</v>
      </c>
      <c r="J157" s="263"/>
      <c r="K157" s="263"/>
      <c r="L157" s="263"/>
      <c r="M157" s="263">
        <f t="shared" si="11"/>
        <v>0.0183564686285397</v>
      </c>
      <c r="N157" s="263">
        <v>7204</v>
      </c>
      <c r="O157" s="263"/>
      <c r="P157" s="263"/>
      <c r="Q157" s="263"/>
      <c r="R157" s="263"/>
      <c r="S157" s="263"/>
      <c r="T157" s="263">
        <v>1</v>
      </c>
      <c r="U157" s="263"/>
      <c r="V157" s="263"/>
      <c r="W157" s="263"/>
      <c r="X157" s="263">
        <v>1</v>
      </c>
    </row>
    <row r="158" spans="1:24" ht="25.5">
      <c r="A158" s="378"/>
      <c r="B158" s="263">
        <v>68</v>
      </c>
      <c r="C158" s="263" t="s">
        <v>305</v>
      </c>
      <c r="D158" s="263">
        <f t="shared" si="9"/>
        <v>5.95</v>
      </c>
      <c r="E158" s="263"/>
      <c r="F158" s="263"/>
      <c r="G158" s="263"/>
      <c r="H158" s="263">
        <v>5.95</v>
      </c>
      <c r="I158" s="263">
        <f t="shared" si="10"/>
        <v>0.000825930038867296</v>
      </c>
      <c r="J158" s="263"/>
      <c r="K158" s="263"/>
      <c r="L158" s="263"/>
      <c r="M158" s="263">
        <f t="shared" si="11"/>
        <v>0.000825930038867296</v>
      </c>
      <c r="N158" s="263">
        <v>7204</v>
      </c>
      <c r="O158" s="263"/>
      <c r="P158" s="263"/>
      <c r="Q158" s="263"/>
      <c r="R158" s="263"/>
      <c r="S158" s="263"/>
      <c r="T158" s="263">
        <v>1</v>
      </c>
      <c r="U158" s="263"/>
      <c r="V158" s="263"/>
      <c r="W158" s="263"/>
      <c r="X158" s="263">
        <v>1</v>
      </c>
    </row>
    <row r="159" spans="1:24" ht="38.25">
      <c r="A159" s="378"/>
      <c r="B159" s="263">
        <v>69</v>
      </c>
      <c r="C159" s="263" t="s">
        <v>311</v>
      </c>
      <c r="D159" s="263">
        <f t="shared" si="9"/>
        <v>58.101</v>
      </c>
      <c r="E159" s="263"/>
      <c r="F159" s="263"/>
      <c r="G159" s="263"/>
      <c r="H159" s="263">
        <v>58.101</v>
      </c>
      <c r="I159" s="263">
        <f t="shared" si="10"/>
        <v>0.008065102720710716</v>
      </c>
      <c r="J159" s="263"/>
      <c r="K159" s="263"/>
      <c r="L159" s="263"/>
      <c r="M159" s="263">
        <f t="shared" si="11"/>
        <v>0.008065102720710716</v>
      </c>
      <c r="N159" s="263">
        <v>7204</v>
      </c>
      <c r="O159" s="265"/>
      <c r="P159" s="265"/>
      <c r="Q159" s="265"/>
      <c r="R159" s="265"/>
      <c r="S159" s="265"/>
      <c r="T159" s="263">
        <v>1</v>
      </c>
      <c r="U159" s="265"/>
      <c r="V159" s="265"/>
      <c r="W159" s="265"/>
      <c r="X159" s="263">
        <v>1</v>
      </c>
    </row>
    <row r="160" spans="1:24" ht="38.25">
      <c r="A160" s="378"/>
      <c r="B160" s="263">
        <v>70</v>
      </c>
      <c r="C160" s="263" t="s">
        <v>307</v>
      </c>
      <c r="D160" s="263">
        <f t="shared" si="9"/>
        <v>34.766</v>
      </c>
      <c r="E160" s="263"/>
      <c r="F160" s="263"/>
      <c r="G160" s="263"/>
      <c r="H160" s="263">
        <v>34.766</v>
      </c>
      <c r="I160" s="263">
        <f t="shared" si="10"/>
        <v>0.004825930038867296</v>
      </c>
      <c r="J160" s="263"/>
      <c r="K160" s="263"/>
      <c r="L160" s="263"/>
      <c r="M160" s="263">
        <f t="shared" si="11"/>
        <v>0.004825930038867296</v>
      </c>
      <c r="N160" s="263">
        <v>7204</v>
      </c>
      <c r="O160" s="265"/>
      <c r="P160" s="265"/>
      <c r="Q160" s="265"/>
      <c r="R160" s="265"/>
      <c r="S160" s="265"/>
      <c r="T160" s="263">
        <v>1</v>
      </c>
      <c r="U160" s="265"/>
      <c r="V160" s="265"/>
      <c r="W160" s="265"/>
      <c r="X160" s="263">
        <v>1</v>
      </c>
    </row>
    <row r="161" spans="1:24" ht="38.25">
      <c r="A161" s="378"/>
      <c r="B161" s="263">
        <v>71</v>
      </c>
      <c r="C161" s="263" t="s">
        <v>308</v>
      </c>
      <c r="D161" s="263">
        <f t="shared" si="9"/>
        <v>0.36</v>
      </c>
      <c r="E161" s="263"/>
      <c r="F161" s="263"/>
      <c r="G161" s="263"/>
      <c r="H161" s="263">
        <v>0.36</v>
      </c>
      <c r="I161" s="263">
        <f t="shared" si="10"/>
        <v>4.9972237645752356E-05</v>
      </c>
      <c r="J161" s="263"/>
      <c r="K161" s="263"/>
      <c r="L161" s="263"/>
      <c r="M161" s="263">
        <f t="shared" si="11"/>
        <v>4.9972237645752356E-05</v>
      </c>
      <c r="N161" s="263">
        <v>7204</v>
      </c>
      <c r="O161" s="265"/>
      <c r="P161" s="265"/>
      <c r="Q161" s="265"/>
      <c r="R161" s="265"/>
      <c r="S161" s="265"/>
      <c r="T161" s="263">
        <v>1</v>
      </c>
      <c r="U161" s="265"/>
      <c r="V161" s="265"/>
      <c r="W161" s="265"/>
      <c r="X161" s="263">
        <v>1</v>
      </c>
    </row>
    <row r="162" spans="1:24" ht="25.5">
      <c r="A162" s="378"/>
      <c r="B162" s="263">
        <v>72</v>
      </c>
      <c r="C162" s="263" t="s">
        <v>309</v>
      </c>
      <c r="D162" s="263">
        <f t="shared" si="9"/>
        <v>10.981</v>
      </c>
      <c r="E162" s="263"/>
      <c r="F162" s="263"/>
      <c r="G162" s="263"/>
      <c r="H162" s="263">
        <v>10.981</v>
      </c>
      <c r="I162" s="263">
        <f t="shared" si="10"/>
        <v>0.001524292059966685</v>
      </c>
      <c r="J162" s="263"/>
      <c r="K162" s="263"/>
      <c r="L162" s="263"/>
      <c r="M162" s="263">
        <f t="shared" si="11"/>
        <v>0.001524292059966685</v>
      </c>
      <c r="N162" s="263">
        <v>7204</v>
      </c>
      <c r="O162" s="265"/>
      <c r="P162" s="265"/>
      <c r="Q162" s="265"/>
      <c r="R162" s="265"/>
      <c r="S162" s="265"/>
      <c r="T162" s="263">
        <v>1</v>
      </c>
      <c r="U162" s="265"/>
      <c r="V162" s="265"/>
      <c r="W162" s="265"/>
      <c r="X162" s="263">
        <v>1</v>
      </c>
    </row>
    <row r="163" spans="1:24" ht="12.75">
      <c r="A163" s="378"/>
      <c r="B163" s="263">
        <v>73</v>
      </c>
      <c r="C163" s="263" t="s">
        <v>310</v>
      </c>
      <c r="D163" s="263">
        <f t="shared" si="9"/>
        <v>15.18</v>
      </c>
      <c r="E163" s="263"/>
      <c r="F163" s="263"/>
      <c r="G163" s="263"/>
      <c r="H163" s="263">
        <v>15.18</v>
      </c>
      <c r="I163" s="263">
        <f t="shared" si="10"/>
        <v>0.002107162687395891</v>
      </c>
      <c r="J163" s="263"/>
      <c r="K163" s="263"/>
      <c r="L163" s="263"/>
      <c r="M163" s="263">
        <f t="shared" si="11"/>
        <v>0.002107162687395891</v>
      </c>
      <c r="N163" s="263">
        <v>7204</v>
      </c>
      <c r="O163" s="265"/>
      <c r="P163" s="265"/>
      <c r="Q163" s="265"/>
      <c r="R163" s="265"/>
      <c r="S163" s="265"/>
      <c r="T163" s="263">
        <v>1</v>
      </c>
      <c r="U163" s="265"/>
      <c r="V163" s="265"/>
      <c r="W163" s="265"/>
      <c r="X163" s="263">
        <v>1</v>
      </c>
    </row>
    <row r="164" spans="1:24" ht="12.75">
      <c r="A164" s="378"/>
      <c r="B164" s="263">
        <v>74</v>
      </c>
      <c r="C164" s="263" t="s">
        <v>312</v>
      </c>
      <c r="D164" s="263">
        <f t="shared" si="9"/>
        <v>23.38</v>
      </c>
      <c r="E164" s="263"/>
      <c r="F164" s="263"/>
      <c r="G164" s="263"/>
      <c r="H164" s="263">
        <v>23.38</v>
      </c>
      <c r="I164" s="263">
        <f t="shared" si="10"/>
        <v>0.003245419211549139</v>
      </c>
      <c r="J164" s="263"/>
      <c r="K164" s="263"/>
      <c r="L164" s="263"/>
      <c r="M164" s="263">
        <f t="shared" si="11"/>
        <v>0.003245419211549139</v>
      </c>
      <c r="N164" s="263">
        <v>7204</v>
      </c>
      <c r="O164" s="265"/>
      <c r="P164" s="265"/>
      <c r="Q164" s="265"/>
      <c r="R164" s="265"/>
      <c r="S164" s="265"/>
      <c r="T164" s="263">
        <v>1</v>
      </c>
      <c r="U164" s="265"/>
      <c r="V164" s="265"/>
      <c r="W164" s="265"/>
      <c r="X164" s="263">
        <v>1</v>
      </c>
    </row>
    <row r="165" spans="1:24" ht="25.5">
      <c r="A165" s="378"/>
      <c r="B165" s="263">
        <v>75</v>
      </c>
      <c r="C165" s="263" t="s">
        <v>313</v>
      </c>
      <c r="D165" s="263">
        <f t="shared" si="9"/>
        <v>5.871</v>
      </c>
      <c r="E165" s="263"/>
      <c r="F165" s="263"/>
      <c r="G165" s="263"/>
      <c r="H165" s="263">
        <v>5.871</v>
      </c>
      <c r="I165" s="263">
        <f t="shared" si="10"/>
        <v>0.0008149639089394781</v>
      </c>
      <c r="J165" s="263"/>
      <c r="K165" s="263"/>
      <c r="L165" s="263"/>
      <c r="M165" s="263">
        <f t="shared" si="11"/>
        <v>0.0008149639089394781</v>
      </c>
      <c r="N165" s="263">
        <v>7204</v>
      </c>
      <c r="O165" s="265"/>
      <c r="P165" s="265"/>
      <c r="Q165" s="265"/>
      <c r="R165" s="265"/>
      <c r="S165" s="265"/>
      <c r="T165" s="263">
        <v>1</v>
      </c>
      <c r="U165" s="265"/>
      <c r="V165" s="265"/>
      <c r="W165" s="265"/>
      <c r="X165" s="263">
        <v>1</v>
      </c>
    </row>
    <row r="166" spans="1:24" ht="12.75">
      <c r="A166" s="378"/>
      <c r="B166" s="263">
        <v>76</v>
      </c>
      <c r="C166" s="263" t="s">
        <v>314</v>
      </c>
      <c r="D166" s="263">
        <f t="shared" si="9"/>
        <v>179.256</v>
      </c>
      <c r="E166" s="263"/>
      <c r="F166" s="263"/>
      <c r="G166" s="263"/>
      <c r="H166" s="263">
        <v>179.256</v>
      </c>
      <c r="I166" s="263">
        <f t="shared" si="10"/>
        <v>0.02488284286507496</v>
      </c>
      <c r="J166" s="263"/>
      <c r="K166" s="263"/>
      <c r="L166" s="263"/>
      <c r="M166" s="263">
        <f t="shared" si="11"/>
        <v>0.02488284286507496</v>
      </c>
      <c r="N166" s="263">
        <v>7204</v>
      </c>
      <c r="O166" s="265"/>
      <c r="P166" s="265"/>
      <c r="Q166" s="265"/>
      <c r="R166" s="265"/>
      <c r="S166" s="265"/>
      <c r="T166" s="263">
        <v>1</v>
      </c>
      <c r="U166" s="265"/>
      <c r="V166" s="265"/>
      <c r="W166" s="265"/>
      <c r="X166" s="263">
        <v>1</v>
      </c>
    </row>
    <row r="167" spans="1:24" ht="25.5">
      <c r="A167" s="378"/>
      <c r="B167" s="263">
        <v>77</v>
      </c>
      <c r="C167" s="263" t="s">
        <v>315</v>
      </c>
      <c r="D167" s="263">
        <f t="shared" si="9"/>
        <v>4.081</v>
      </c>
      <c r="E167" s="263"/>
      <c r="F167" s="263"/>
      <c r="G167" s="263"/>
      <c r="H167" s="263">
        <v>4.081</v>
      </c>
      <c r="I167" s="263">
        <f t="shared" si="10"/>
        <v>0.0005664908384230983</v>
      </c>
      <c r="J167" s="263"/>
      <c r="K167" s="263"/>
      <c r="L167" s="263"/>
      <c r="M167" s="263">
        <f t="shared" si="11"/>
        <v>0.0005664908384230983</v>
      </c>
      <c r="N167" s="263">
        <v>7204</v>
      </c>
      <c r="O167" s="265"/>
      <c r="P167" s="265"/>
      <c r="Q167" s="265"/>
      <c r="R167" s="265"/>
      <c r="S167" s="265"/>
      <c r="T167" s="263">
        <v>1</v>
      </c>
      <c r="U167" s="265"/>
      <c r="V167" s="265"/>
      <c r="W167" s="265"/>
      <c r="X167" s="263">
        <v>1</v>
      </c>
    </row>
    <row r="168" spans="1:24" ht="12.75">
      <c r="A168" s="378"/>
      <c r="B168" s="414">
        <v>78</v>
      </c>
      <c r="C168" s="414" t="s">
        <v>317</v>
      </c>
      <c r="D168" s="414">
        <v>12176.244</v>
      </c>
      <c r="E168" s="414"/>
      <c r="F168" s="414"/>
      <c r="G168" s="414">
        <v>12176.24</v>
      </c>
      <c r="H168" s="414"/>
      <c r="I168" s="414">
        <f t="shared" si="10"/>
        <v>1.6902054414214325</v>
      </c>
      <c r="J168" s="414"/>
      <c r="K168" s="414"/>
      <c r="L168" s="414">
        <f>G168/N168</f>
        <v>1.6902054414214325</v>
      </c>
      <c r="M168" s="414">
        <f t="shared" si="11"/>
        <v>0</v>
      </c>
      <c r="N168" s="414">
        <v>7204</v>
      </c>
      <c r="O168" s="415"/>
      <c r="P168" s="415"/>
      <c r="Q168" s="415"/>
      <c r="R168" s="415"/>
      <c r="S168" s="415"/>
      <c r="T168" s="416">
        <v>1</v>
      </c>
      <c r="U168" s="416"/>
      <c r="V168" s="416"/>
      <c r="W168" s="416">
        <v>1</v>
      </c>
      <c r="X168" s="415"/>
    </row>
    <row r="169" spans="1:24" ht="12.75">
      <c r="A169" s="378"/>
      <c r="B169" s="261">
        <v>79</v>
      </c>
      <c r="C169" s="261" t="s">
        <v>322</v>
      </c>
      <c r="D169" s="261">
        <f t="shared" si="9"/>
        <v>312.297</v>
      </c>
      <c r="E169" s="261"/>
      <c r="F169" s="261"/>
      <c r="G169" s="261">
        <v>312.297</v>
      </c>
      <c r="H169" s="261"/>
      <c r="I169" s="261">
        <f t="shared" si="10"/>
        <v>0.04335049972237646</v>
      </c>
      <c r="J169" s="261"/>
      <c r="K169" s="261"/>
      <c r="L169" s="261">
        <f>G169/N169</f>
        <v>0.04335049972237646</v>
      </c>
      <c r="M169" s="261">
        <f t="shared" si="11"/>
        <v>0</v>
      </c>
      <c r="N169" s="261">
        <v>7204</v>
      </c>
      <c r="O169" s="274"/>
      <c r="P169" s="274"/>
      <c r="Q169" s="274"/>
      <c r="R169" s="274"/>
      <c r="S169" s="274"/>
      <c r="T169" s="262"/>
      <c r="U169" s="262"/>
      <c r="V169" s="262"/>
      <c r="W169" s="262">
        <v>1</v>
      </c>
      <c r="X169" s="274"/>
    </row>
    <row r="170" spans="1:24" ht="15">
      <c r="A170" s="378"/>
      <c r="B170" s="404">
        <v>80</v>
      </c>
      <c r="C170" s="405" t="s">
        <v>412</v>
      </c>
      <c r="D170" s="404">
        <f t="shared" si="9"/>
        <v>131.174</v>
      </c>
      <c r="E170" s="404"/>
      <c r="F170" s="404"/>
      <c r="G170" s="404"/>
      <c r="H170" s="406">
        <v>131.174</v>
      </c>
      <c r="I170" s="404">
        <f t="shared" si="10"/>
        <v>0.018208495280399778</v>
      </c>
      <c r="J170" s="404"/>
      <c r="K170" s="404"/>
      <c r="L170" s="404">
        <f aca="true" t="shared" si="12" ref="L170:L199">G170/N170</f>
        <v>0</v>
      </c>
      <c r="M170" s="404">
        <f t="shared" si="11"/>
        <v>0.018208495280399778</v>
      </c>
      <c r="N170" s="404">
        <v>7204</v>
      </c>
      <c r="O170" s="407"/>
      <c r="P170" s="407"/>
      <c r="Q170" s="407"/>
      <c r="R170" s="407"/>
      <c r="S170" s="407"/>
      <c r="T170" s="408">
        <v>1</v>
      </c>
      <c r="U170" s="408"/>
      <c r="V170" s="408"/>
      <c r="W170" s="408"/>
      <c r="X170" s="407">
        <v>1</v>
      </c>
    </row>
    <row r="171" spans="1:24" ht="15">
      <c r="A171" s="378"/>
      <c r="B171" s="404">
        <v>81</v>
      </c>
      <c r="C171" s="405" t="s">
        <v>412</v>
      </c>
      <c r="D171" s="404">
        <f t="shared" si="9"/>
        <v>24.284</v>
      </c>
      <c r="E171" s="404"/>
      <c r="F171" s="404"/>
      <c r="G171" s="404"/>
      <c r="H171" s="406">
        <v>24.284</v>
      </c>
      <c r="I171" s="404">
        <f t="shared" si="10"/>
        <v>0.003370905052748473</v>
      </c>
      <c r="J171" s="404"/>
      <c r="K171" s="404"/>
      <c r="L171" s="404">
        <f t="shared" si="12"/>
        <v>0</v>
      </c>
      <c r="M171" s="404">
        <f t="shared" si="11"/>
        <v>0.003370905052748473</v>
      </c>
      <c r="N171" s="404">
        <v>7204</v>
      </c>
      <c r="O171" s="407"/>
      <c r="P171" s="407"/>
      <c r="Q171" s="407"/>
      <c r="R171" s="407"/>
      <c r="S171" s="407"/>
      <c r="T171" s="408">
        <v>1</v>
      </c>
      <c r="U171" s="408"/>
      <c r="V171" s="408"/>
      <c r="W171" s="408"/>
      <c r="X171" s="407">
        <v>1</v>
      </c>
    </row>
    <row r="172" spans="1:24" ht="15">
      <c r="A172" s="378"/>
      <c r="B172" s="404">
        <v>82</v>
      </c>
      <c r="C172" s="405" t="s">
        <v>412</v>
      </c>
      <c r="D172" s="404">
        <f t="shared" si="9"/>
        <v>20.106</v>
      </c>
      <c r="E172" s="404"/>
      <c r="F172" s="404"/>
      <c r="G172" s="404"/>
      <c r="H172" s="406">
        <v>20.106</v>
      </c>
      <c r="I172" s="404">
        <f t="shared" si="10"/>
        <v>0.0027909494725152696</v>
      </c>
      <c r="J172" s="404"/>
      <c r="K172" s="404"/>
      <c r="L172" s="404">
        <f t="shared" si="12"/>
        <v>0</v>
      </c>
      <c r="M172" s="404">
        <f t="shared" si="11"/>
        <v>0.0027909494725152696</v>
      </c>
      <c r="N172" s="404">
        <v>7204</v>
      </c>
      <c r="O172" s="407"/>
      <c r="P172" s="407"/>
      <c r="Q172" s="407"/>
      <c r="R172" s="407"/>
      <c r="S172" s="407"/>
      <c r="T172" s="408">
        <v>1</v>
      </c>
      <c r="U172" s="408"/>
      <c r="V172" s="408"/>
      <c r="W172" s="408"/>
      <c r="X172" s="407">
        <v>1</v>
      </c>
    </row>
    <row r="173" spans="1:24" ht="15">
      <c r="A173" s="378"/>
      <c r="B173" s="404">
        <v>83</v>
      </c>
      <c r="C173" s="409" t="s">
        <v>412</v>
      </c>
      <c r="D173" s="404">
        <f t="shared" si="9"/>
        <v>37.582</v>
      </c>
      <c r="E173" s="404"/>
      <c r="F173" s="404"/>
      <c r="G173" s="404"/>
      <c r="H173" s="406">
        <v>37.582</v>
      </c>
      <c r="I173" s="404">
        <f t="shared" si="10"/>
        <v>0.00521682398667407</v>
      </c>
      <c r="J173" s="404"/>
      <c r="K173" s="404"/>
      <c r="L173" s="404">
        <f t="shared" si="12"/>
        <v>0</v>
      </c>
      <c r="M173" s="404">
        <f t="shared" si="11"/>
        <v>0.00521682398667407</v>
      </c>
      <c r="N173" s="404">
        <v>7204</v>
      </c>
      <c r="O173" s="407"/>
      <c r="P173" s="407"/>
      <c r="Q173" s="407"/>
      <c r="R173" s="407"/>
      <c r="S173" s="407"/>
      <c r="T173" s="408">
        <v>1</v>
      </c>
      <c r="U173" s="408"/>
      <c r="V173" s="408"/>
      <c r="W173" s="408"/>
      <c r="X173" s="407">
        <v>1</v>
      </c>
    </row>
    <row r="174" spans="1:24" ht="15">
      <c r="A174" s="378"/>
      <c r="B174" s="404">
        <v>84</v>
      </c>
      <c r="C174" s="405" t="s">
        <v>413</v>
      </c>
      <c r="D174" s="404">
        <f t="shared" si="9"/>
        <v>21.195</v>
      </c>
      <c r="E174" s="404"/>
      <c r="F174" s="404"/>
      <c r="G174" s="404"/>
      <c r="H174" s="406">
        <v>21.195</v>
      </c>
      <c r="I174" s="404">
        <f t="shared" si="10"/>
        <v>0.00294211549139367</v>
      </c>
      <c r="J174" s="404"/>
      <c r="K174" s="404"/>
      <c r="L174" s="404">
        <f t="shared" si="12"/>
        <v>0</v>
      </c>
      <c r="M174" s="404">
        <f t="shared" si="11"/>
        <v>0.00294211549139367</v>
      </c>
      <c r="N174" s="404">
        <v>7204</v>
      </c>
      <c r="O174" s="407"/>
      <c r="P174" s="407"/>
      <c r="Q174" s="407"/>
      <c r="R174" s="407"/>
      <c r="S174" s="407"/>
      <c r="T174" s="408">
        <v>1</v>
      </c>
      <c r="U174" s="408"/>
      <c r="V174" s="408"/>
      <c r="W174" s="408"/>
      <c r="X174" s="407">
        <v>1</v>
      </c>
    </row>
    <row r="175" spans="1:24" ht="25.5">
      <c r="A175" s="378"/>
      <c r="B175" s="404">
        <v>85</v>
      </c>
      <c r="C175" s="405" t="s">
        <v>414</v>
      </c>
      <c r="D175" s="404">
        <f t="shared" si="9"/>
        <v>213</v>
      </c>
      <c r="E175" s="404"/>
      <c r="F175" s="404"/>
      <c r="G175" s="404"/>
      <c r="H175" s="406">
        <v>213</v>
      </c>
      <c r="I175" s="404">
        <f t="shared" si="10"/>
        <v>0.029566907273736814</v>
      </c>
      <c r="J175" s="404"/>
      <c r="K175" s="404"/>
      <c r="L175" s="404">
        <f t="shared" si="12"/>
        <v>0</v>
      </c>
      <c r="M175" s="404">
        <f t="shared" si="11"/>
        <v>0.029566907273736814</v>
      </c>
      <c r="N175" s="404">
        <v>7204</v>
      </c>
      <c r="O175" s="407"/>
      <c r="P175" s="407"/>
      <c r="Q175" s="407"/>
      <c r="R175" s="407"/>
      <c r="S175" s="407"/>
      <c r="T175" s="408">
        <v>1</v>
      </c>
      <c r="U175" s="408"/>
      <c r="V175" s="408"/>
      <c r="W175" s="408"/>
      <c r="X175" s="407">
        <v>1</v>
      </c>
    </row>
    <row r="176" spans="1:24" ht="25.5">
      <c r="A176" s="378"/>
      <c r="B176" s="404">
        <v>86</v>
      </c>
      <c r="C176" s="405" t="s">
        <v>414</v>
      </c>
      <c r="D176" s="404">
        <f t="shared" si="9"/>
        <v>5.368</v>
      </c>
      <c r="E176" s="404"/>
      <c r="F176" s="404"/>
      <c r="G176" s="404"/>
      <c r="H176" s="406">
        <v>5.368</v>
      </c>
      <c r="I176" s="404">
        <f t="shared" si="10"/>
        <v>0.0007451415880066631</v>
      </c>
      <c r="J176" s="404"/>
      <c r="K176" s="404"/>
      <c r="L176" s="404">
        <f t="shared" si="12"/>
        <v>0</v>
      </c>
      <c r="M176" s="404">
        <f t="shared" si="11"/>
        <v>0.0007451415880066631</v>
      </c>
      <c r="N176" s="404">
        <v>7204</v>
      </c>
      <c r="O176" s="407"/>
      <c r="P176" s="407"/>
      <c r="Q176" s="407"/>
      <c r="R176" s="407"/>
      <c r="S176" s="407"/>
      <c r="T176" s="408">
        <v>1</v>
      </c>
      <c r="U176" s="408"/>
      <c r="V176" s="408"/>
      <c r="W176" s="408"/>
      <c r="X176" s="407">
        <v>1</v>
      </c>
    </row>
    <row r="177" spans="1:24" ht="25.5">
      <c r="A177" s="378"/>
      <c r="B177" s="404">
        <v>87</v>
      </c>
      <c r="C177" s="405" t="s">
        <v>415</v>
      </c>
      <c r="D177" s="404">
        <f t="shared" si="9"/>
        <v>58.753</v>
      </c>
      <c r="E177" s="404"/>
      <c r="F177" s="404"/>
      <c r="G177" s="404"/>
      <c r="H177" s="406">
        <v>58.753</v>
      </c>
      <c r="I177" s="404">
        <f t="shared" si="10"/>
        <v>0.008155607995558024</v>
      </c>
      <c r="J177" s="404"/>
      <c r="K177" s="404"/>
      <c r="L177" s="404">
        <f t="shared" si="12"/>
        <v>0</v>
      </c>
      <c r="M177" s="404">
        <f t="shared" si="11"/>
        <v>0.008155607995558024</v>
      </c>
      <c r="N177" s="404">
        <v>7204</v>
      </c>
      <c r="O177" s="407"/>
      <c r="P177" s="407"/>
      <c r="Q177" s="407"/>
      <c r="R177" s="407"/>
      <c r="S177" s="407"/>
      <c r="T177" s="408">
        <v>1</v>
      </c>
      <c r="U177" s="408"/>
      <c r="V177" s="408"/>
      <c r="W177" s="408"/>
      <c r="X177" s="407">
        <v>1</v>
      </c>
    </row>
    <row r="178" spans="1:24" ht="25.5">
      <c r="A178" s="378"/>
      <c r="B178" s="404">
        <v>88</v>
      </c>
      <c r="C178" s="405" t="s">
        <v>416</v>
      </c>
      <c r="D178" s="404">
        <f t="shared" si="9"/>
        <v>7.464</v>
      </c>
      <c r="E178" s="404"/>
      <c r="F178" s="404"/>
      <c r="G178" s="404"/>
      <c r="H178" s="406">
        <v>7.464</v>
      </c>
      <c r="I178" s="404">
        <f t="shared" si="10"/>
        <v>0.0010360910605219324</v>
      </c>
      <c r="J178" s="404"/>
      <c r="K178" s="404"/>
      <c r="L178" s="404">
        <f t="shared" si="12"/>
        <v>0</v>
      </c>
      <c r="M178" s="404">
        <f t="shared" si="11"/>
        <v>0.0010360910605219324</v>
      </c>
      <c r="N178" s="404">
        <v>7204</v>
      </c>
      <c r="O178" s="407"/>
      <c r="P178" s="407"/>
      <c r="Q178" s="407"/>
      <c r="R178" s="407"/>
      <c r="S178" s="407"/>
      <c r="T178" s="408">
        <v>1</v>
      </c>
      <c r="U178" s="408"/>
      <c r="V178" s="408"/>
      <c r="W178" s="408"/>
      <c r="X178" s="407">
        <v>1</v>
      </c>
    </row>
    <row r="179" spans="1:24" ht="25.5">
      <c r="A179" s="378"/>
      <c r="B179" s="404">
        <v>89</v>
      </c>
      <c r="C179" s="405" t="s">
        <v>417</v>
      </c>
      <c r="D179" s="404">
        <f t="shared" si="9"/>
        <v>11.591</v>
      </c>
      <c r="E179" s="404"/>
      <c r="F179" s="404"/>
      <c r="G179" s="404"/>
      <c r="H179" s="406">
        <v>11.591</v>
      </c>
      <c r="I179" s="404">
        <f t="shared" si="10"/>
        <v>0.0016089672404219876</v>
      </c>
      <c r="J179" s="404"/>
      <c r="K179" s="404"/>
      <c r="L179" s="404">
        <f t="shared" si="12"/>
        <v>0</v>
      </c>
      <c r="M179" s="404">
        <f t="shared" si="11"/>
        <v>0.0016089672404219876</v>
      </c>
      <c r="N179" s="404">
        <v>7204</v>
      </c>
      <c r="O179" s="407"/>
      <c r="P179" s="407"/>
      <c r="Q179" s="407"/>
      <c r="R179" s="407"/>
      <c r="S179" s="407"/>
      <c r="T179" s="408">
        <v>1</v>
      </c>
      <c r="U179" s="408"/>
      <c r="V179" s="408"/>
      <c r="W179" s="408"/>
      <c r="X179" s="407">
        <v>1</v>
      </c>
    </row>
    <row r="180" spans="1:24" ht="51">
      <c r="A180" s="378"/>
      <c r="B180" s="404">
        <v>90</v>
      </c>
      <c r="C180" s="405" t="s">
        <v>418</v>
      </c>
      <c r="D180" s="404">
        <f t="shared" si="9"/>
        <v>9.599</v>
      </c>
      <c r="E180" s="404"/>
      <c r="F180" s="404"/>
      <c r="G180" s="404"/>
      <c r="H180" s="406">
        <v>9.599</v>
      </c>
      <c r="I180" s="404">
        <f t="shared" si="10"/>
        <v>0.0013324541921154913</v>
      </c>
      <c r="J180" s="404"/>
      <c r="K180" s="404"/>
      <c r="L180" s="404">
        <f t="shared" si="12"/>
        <v>0</v>
      </c>
      <c r="M180" s="404">
        <f t="shared" si="11"/>
        <v>0.0013324541921154913</v>
      </c>
      <c r="N180" s="404">
        <v>7204</v>
      </c>
      <c r="O180" s="407"/>
      <c r="P180" s="407"/>
      <c r="Q180" s="407"/>
      <c r="R180" s="407"/>
      <c r="S180" s="407"/>
      <c r="T180" s="408">
        <v>1</v>
      </c>
      <c r="U180" s="408"/>
      <c r="V180" s="408"/>
      <c r="W180" s="408"/>
      <c r="X180" s="407">
        <v>1</v>
      </c>
    </row>
    <row r="181" spans="1:24" ht="25.5">
      <c r="A181" s="378"/>
      <c r="B181" s="404">
        <v>91</v>
      </c>
      <c r="C181" s="405" t="s">
        <v>419</v>
      </c>
      <c r="D181" s="404">
        <f t="shared" si="9"/>
        <v>15.735</v>
      </c>
      <c r="E181" s="404"/>
      <c r="F181" s="404"/>
      <c r="G181" s="404"/>
      <c r="H181" s="406">
        <v>15.735</v>
      </c>
      <c r="I181" s="404">
        <f t="shared" si="10"/>
        <v>0.002184203220433093</v>
      </c>
      <c r="J181" s="404"/>
      <c r="K181" s="404"/>
      <c r="L181" s="404">
        <f t="shared" si="12"/>
        <v>0</v>
      </c>
      <c r="M181" s="404">
        <f t="shared" si="11"/>
        <v>0.002184203220433093</v>
      </c>
      <c r="N181" s="404">
        <v>7204</v>
      </c>
      <c r="O181" s="407"/>
      <c r="P181" s="407"/>
      <c r="Q181" s="407"/>
      <c r="R181" s="407"/>
      <c r="S181" s="407"/>
      <c r="T181" s="408">
        <v>1</v>
      </c>
      <c r="U181" s="408"/>
      <c r="V181" s="408"/>
      <c r="W181" s="408"/>
      <c r="X181" s="407">
        <v>1</v>
      </c>
    </row>
    <row r="182" spans="1:24" ht="25.5">
      <c r="A182" s="378"/>
      <c r="B182" s="404">
        <v>92</v>
      </c>
      <c r="C182" s="405" t="s">
        <v>420</v>
      </c>
      <c r="D182" s="404">
        <f t="shared" si="9"/>
        <v>35.892</v>
      </c>
      <c r="E182" s="404"/>
      <c r="F182" s="404"/>
      <c r="G182" s="404"/>
      <c r="H182" s="406">
        <v>35.892</v>
      </c>
      <c r="I182" s="404">
        <f t="shared" si="10"/>
        <v>0.004982232093281511</v>
      </c>
      <c r="J182" s="404"/>
      <c r="K182" s="404"/>
      <c r="L182" s="404">
        <f t="shared" si="12"/>
        <v>0</v>
      </c>
      <c r="M182" s="404">
        <f t="shared" si="11"/>
        <v>0.004982232093281511</v>
      </c>
      <c r="N182" s="404">
        <v>7204</v>
      </c>
      <c r="O182" s="407"/>
      <c r="P182" s="407"/>
      <c r="Q182" s="407"/>
      <c r="R182" s="407"/>
      <c r="S182" s="407"/>
      <c r="T182" s="408">
        <v>1</v>
      </c>
      <c r="U182" s="408"/>
      <c r="V182" s="408"/>
      <c r="W182" s="408"/>
      <c r="X182" s="407">
        <v>1</v>
      </c>
    </row>
    <row r="183" spans="1:24" ht="15">
      <c r="A183" s="378"/>
      <c r="B183" s="404">
        <v>93</v>
      </c>
      <c r="C183" s="405" t="s">
        <v>421</v>
      </c>
      <c r="D183" s="404">
        <f t="shared" si="9"/>
        <v>203.393</v>
      </c>
      <c r="E183" s="404"/>
      <c r="F183" s="404"/>
      <c r="G183" s="404"/>
      <c r="H183" s="406">
        <v>203.393</v>
      </c>
      <c r="I183" s="404">
        <f t="shared" si="10"/>
        <v>0.028233342587451415</v>
      </c>
      <c r="J183" s="404"/>
      <c r="K183" s="404"/>
      <c r="L183" s="404">
        <f t="shared" si="12"/>
        <v>0</v>
      </c>
      <c r="M183" s="404">
        <f t="shared" si="11"/>
        <v>0.028233342587451415</v>
      </c>
      <c r="N183" s="404">
        <v>7204</v>
      </c>
      <c r="O183" s="407"/>
      <c r="P183" s="407"/>
      <c r="Q183" s="407"/>
      <c r="R183" s="407"/>
      <c r="S183" s="407"/>
      <c r="T183" s="408">
        <v>1</v>
      </c>
      <c r="U183" s="408"/>
      <c r="V183" s="408"/>
      <c r="W183" s="408"/>
      <c r="X183" s="407">
        <v>1</v>
      </c>
    </row>
    <row r="184" spans="1:24" ht="15">
      <c r="A184" s="378"/>
      <c r="B184" s="404">
        <v>94</v>
      </c>
      <c r="C184" s="405" t="s">
        <v>421</v>
      </c>
      <c r="D184" s="404">
        <f t="shared" si="9"/>
        <v>91.517</v>
      </c>
      <c r="E184" s="404"/>
      <c r="F184" s="404"/>
      <c r="G184" s="404"/>
      <c r="H184" s="406">
        <v>91.517</v>
      </c>
      <c r="I184" s="404">
        <f t="shared" si="10"/>
        <v>0.01270363686840644</v>
      </c>
      <c r="J184" s="404"/>
      <c r="K184" s="404"/>
      <c r="L184" s="404">
        <f t="shared" si="12"/>
        <v>0</v>
      </c>
      <c r="M184" s="404">
        <f t="shared" si="11"/>
        <v>0.01270363686840644</v>
      </c>
      <c r="N184" s="404">
        <v>7204</v>
      </c>
      <c r="O184" s="407"/>
      <c r="P184" s="407"/>
      <c r="Q184" s="407"/>
      <c r="R184" s="407"/>
      <c r="S184" s="407"/>
      <c r="T184" s="408">
        <v>1</v>
      </c>
      <c r="U184" s="408"/>
      <c r="V184" s="408"/>
      <c r="W184" s="408"/>
      <c r="X184" s="407">
        <v>1</v>
      </c>
    </row>
    <row r="185" spans="1:24" ht="15">
      <c r="A185" s="378"/>
      <c r="B185" s="404">
        <v>95</v>
      </c>
      <c r="C185" s="405" t="s">
        <v>421</v>
      </c>
      <c r="D185" s="404">
        <f t="shared" si="9"/>
        <v>97.09</v>
      </c>
      <c r="E185" s="404"/>
      <c r="F185" s="404"/>
      <c r="G185" s="404"/>
      <c r="H185" s="406">
        <v>97.09</v>
      </c>
      <c r="I185" s="404">
        <f t="shared" si="10"/>
        <v>0.013477234869516935</v>
      </c>
      <c r="J185" s="404"/>
      <c r="K185" s="404"/>
      <c r="L185" s="404">
        <f t="shared" si="12"/>
        <v>0</v>
      </c>
      <c r="M185" s="404">
        <f t="shared" si="11"/>
        <v>0.013477234869516935</v>
      </c>
      <c r="N185" s="404">
        <v>7204</v>
      </c>
      <c r="O185" s="407"/>
      <c r="P185" s="407"/>
      <c r="Q185" s="407"/>
      <c r="R185" s="407"/>
      <c r="S185" s="407"/>
      <c r="T185" s="408">
        <v>1</v>
      </c>
      <c r="U185" s="408"/>
      <c r="V185" s="408"/>
      <c r="W185" s="408"/>
      <c r="X185" s="407">
        <v>1</v>
      </c>
    </row>
    <row r="186" spans="1:24" ht="15">
      <c r="A186" s="378"/>
      <c r="B186" s="404">
        <v>96</v>
      </c>
      <c r="C186" s="405" t="s">
        <v>421</v>
      </c>
      <c r="D186" s="404">
        <f t="shared" si="9"/>
        <v>12.815</v>
      </c>
      <c r="E186" s="404"/>
      <c r="F186" s="404"/>
      <c r="G186" s="404"/>
      <c r="H186" s="406">
        <v>12.815</v>
      </c>
      <c r="I186" s="404">
        <f t="shared" si="10"/>
        <v>0.0017788728484175458</v>
      </c>
      <c r="J186" s="404"/>
      <c r="K186" s="404"/>
      <c r="L186" s="404">
        <f t="shared" si="12"/>
        <v>0</v>
      </c>
      <c r="M186" s="404">
        <f t="shared" si="11"/>
        <v>0.0017788728484175458</v>
      </c>
      <c r="N186" s="404">
        <v>7204</v>
      </c>
      <c r="O186" s="407"/>
      <c r="P186" s="407"/>
      <c r="Q186" s="407"/>
      <c r="R186" s="407"/>
      <c r="S186" s="407"/>
      <c r="T186" s="408">
        <v>1</v>
      </c>
      <c r="U186" s="408"/>
      <c r="V186" s="408"/>
      <c r="W186" s="408"/>
      <c r="X186" s="407">
        <v>1</v>
      </c>
    </row>
    <row r="187" spans="1:24" ht="15">
      <c r="A187" s="378"/>
      <c r="B187" s="404">
        <v>97</v>
      </c>
      <c r="C187" s="405" t="s">
        <v>421</v>
      </c>
      <c r="D187" s="404">
        <f t="shared" si="9"/>
        <v>19.386</v>
      </c>
      <c r="E187" s="404"/>
      <c r="F187" s="404"/>
      <c r="G187" s="404"/>
      <c r="H187" s="406">
        <v>19.386</v>
      </c>
      <c r="I187" s="404">
        <f t="shared" si="10"/>
        <v>0.0026910049972237644</v>
      </c>
      <c r="J187" s="404"/>
      <c r="K187" s="404"/>
      <c r="L187" s="404">
        <f t="shared" si="12"/>
        <v>0</v>
      </c>
      <c r="M187" s="404">
        <f t="shared" si="11"/>
        <v>0.0026910049972237644</v>
      </c>
      <c r="N187" s="404">
        <v>7204</v>
      </c>
      <c r="O187" s="407"/>
      <c r="P187" s="407"/>
      <c r="Q187" s="407"/>
      <c r="R187" s="407"/>
      <c r="S187" s="407"/>
      <c r="T187" s="408">
        <v>1</v>
      </c>
      <c r="U187" s="408"/>
      <c r="V187" s="408"/>
      <c r="W187" s="408"/>
      <c r="X187" s="407">
        <v>1</v>
      </c>
    </row>
    <row r="188" spans="1:24" ht="15">
      <c r="A188" s="378"/>
      <c r="B188" s="404">
        <v>98</v>
      </c>
      <c r="C188" s="405" t="s">
        <v>421</v>
      </c>
      <c r="D188" s="404">
        <f t="shared" si="9"/>
        <v>15.716</v>
      </c>
      <c r="E188" s="404"/>
      <c r="F188" s="404"/>
      <c r="G188" s="404"/>
      <c r="H188" s="406">
        <v>15.716</v>
      </c>
      <c r="I188" s="404">
        <f t="shared" si="10"/>
        <v>0.0021815657967795667</v>
      </c>
      <c r="J188" s="404"/>
      <c r="K188" s="404"/>
      <c r="L188" s="404">
        <f t="shared" si="12"/>
        <v>0</v>
      </c>
      <c r="M188" s="404">
        <f t="shared" si="11"/>
        <v>0.0021815657967795667</v>
      </c>
      <c r="N188" s="404">
        <v>7204</v>
      </c>
      <c r="O188" s="407"/>
      <c r="P188" s="407"/>
      <c r="Q188" s="407"/>
      <c r="R188" s="407"/>
      <c r="S188" s="407"/>
      <c r="T188" s="408">
        <v>1</v>
      </c>
      <c r="U188" s="408"/>
      <c r="V188" s="408"/>
      <c r="W188" s="408"/>
      <c r="X188" s="407">
        <v>1</v>
      </c>
    </row>
    <row r="189" spans="1:24" ht="15">
      <c r="A189" s="378"/>
      <c r="B189" s="404">
        <v>99</v>
      </c>
      <c r="C189" s="405" t="s">
        <v>421</v>
      </c>
      <c r="D189" s="404">
        <f t="shared" si="9"/>
        <v>58.44</v>
      </c>
      <c r="E189" s="404"/>
      <c r="F189" s="404"/>
      <c r="G189" s="404"/>
      <c r="H189" s="406">
        <v>58.44</v>
      </c>
      <c r="I189" s="404">
        <f t="shared" si="10"/>
        <v>0.008112159911160466</v>
      </c>
      <c r="J189" s="404"/>
      <c r="K189" s="404"/>
      <c r="L189" s="404">
        <f t="shared" si="12"/>
        <v>0</v>
      </c>
      <c r="M189" s="404">
        <f t="shared" si="11"/>
        <v>0.008112159911160466</v>
      </c>
      <c r="N189" s="404">
        <v>7204</v>
      </c>
      <c r="O189" s="407"/>
      <c r="P189" s="407"/>
      <c r="Q189" s="407"/>
      <c r="R189" s="407"/>
      <c r="S189" s="407"/>
      <c r="T189" s="408">
        <v>1</v>
      </c>
      <c r="U189" s="408"/>
      <c r="V189" s="408"/>
      <c r="W189" s="408"/>
      <c r="X189" s="407">
        <v>1</v>
      </c>
    </row>
    <row r="190" spans="1:24" ht="25.5">
      <c r="A190" s="378"/>
      <c r="B190" s="404">
        <v>100</v>
      </c>
      <c r="C190" s="405" t="s">
        <v>422</v>
      </c>
      <c r="D190" s="404">
        <f t="shared" si="9"/>
        <v>22.879</v>
      </c>
      <c r="E190" s="404"/>
      <c r="F190" s="404"/>
      <c r="G190" s="404"/>
      <c r="H190" s="406">
        <v>22.879</v>
      </c>
      <c r="I190" s="404">
        <f t="shared" si="10"/>
        <v>0.003175874514158801</v>
      </c>
      <c r="J190" s="404"/>
      <c r="K190" s="404"/>
      <c r="L190" s="404">
        <f t="shared" si="12"/>
        <v>0</v>
      </c>
      <c r="M190" s="404">
        <f t="shared" si="11"/>
        <v>0.003175874514158801</v>
      </c>
      <c r="N190" s="404">
        <v>7204</v>
      </c>
      <c r="O190" s="407"/>
      <c r="P190" s="407"/>
      <c r="Q190" s="407"/>
      <c r="R190" s="407"/>
      <c r="S190" s="407"/>
      <c r="T190" s="408">
        <v>1</v>
      </c>
      <c r="U190" s="408"/>
      <c r="V190" s="408"/>
      <c r="W190" s="408"/>
      <c r="X190" s="407">
        <v>1</v>
      </c>
    </row>
    <row r="191" spans="1:24" ht="25.5">
      <c r="A191" s="378"/>
      <c r="B191" s="404">
        <v>101</v>
      </c>
      <c r="C191" s="405" t="s">
        <v>423</v>
      </c>
      <c r="D191" s="404">
        <f t="shared" si="9"/>
        <v>19.24</v>
      </c>
      <c r="E191" s="404"/>
      <c r="F191" s="404"/>
      <c r="G191" s="404"/>
      <c r="H191" s="406">
        <v>19.24</v>
      </c>
      <c r="I191" s="404">
        <f t="shared" si="10"/>
        <v>0.002670738478622987</v>
      </c>
      <c r="J191" s="404"/>
      <c r="K191" s="404"/>
      <c r="L191" s="404">
        <f t="shared" si="12"/>
        <v>0</v>
      </c>
      <c r="M191" s="404">
        <f t="shared" si="11"/>
        <v>0.002670738478622987</v>
      </c>
      <c r="N191" s="404">
        <v>7204</v>
      </c>
      <c r="O191" s="407"/>
      <c r="P191" s="407"/>
      <c r="Q191" s="407"/>
      <c r="R191" s="407"/>
      <c r="S191" s="407"/>
      <c r="T191" s="408">
        <v>1</v>
      </c>
      <c r="U191" s="408"/>
      <c r="V191" s="408"/>
      <c r="W191" s="408"/>
      <c r="X191" s="407">
        <v>1</v>
      </c>
    </row>
    <row r="192" spans="1:24" ht="25.5">
      <c r="A192" s="378"/>
      <c r="B192" s="404">
        <v>102</v>
      </c>
      <c r="C192" s="405" t="s">
        <v>424</v>
      </c>
      <c r="D192" s="404">
        <f t="shared" si="9"/>
        <v>28.745</v>
      </c>
      <c r="E192" s="404"/>
      <c r="F192" s="404"/>
      <c r="G192" s="404"/>
      <c r="H192" s="406">
        <v>28.745</v>
      </c>
      <c r="I192" s="404">
        <f t="shared" si="10"/>
        <v>0.003990144364242088</v>
      </c>
      <c r="J192" s="404"/>
      <c r="K192" s="404"/>
      <c r="L192" s="404">
        <f t="shared" si="12"/>
        <v>0</v>
      </c>
      <c r="M192" s="404">
        <f t="shared" si="11"/>
        <v>0.003990144364242088</v>
      </c>
      <c r="N192" s="404">
        <v>7204</v>
      </c>
      <c r="O192" s="407"/>
      <c r="P192" s="407"/>
      <c r="Q192" s="407"/>
      <c r="R192" s="407"/>
      <c r="S192" s="407"/>
      <c r="T192" s="408">
        <v>1</v>
      </c>
      <c r="U192" s="408"/>
      <c r="V192" s="408"/>
      <c r="W192" s="408"/>
      <c r="X192" s="407">
        <v>1</v>
      </c>
    </row>
    <row r="193" spans="1:24" ht="25.5">
      <c r="A193" s="378"/>
      <c r="B193" s="404">
        <v>103</v>
      </c>
      <c r="C193" s="405" t="s">
        <v>425</v>
      </c>
      <c r="D193" s="404">
        <f t="shared" si="9"/>
        <v>255.353</v>
      </c>
      <c r="E193" s="404"/>
      <c r="F193" s="404"/>
      <c r="G193" s="404"/>
      <c r="H193" s="406">
        <v>255.353</v>
      </c>
      <c r="I193" s="404">
        <f t="shared" si="10"/>
        <v>0.03544600222098834</v>
      </c>
      <c r="J193" s="404"/>
      <c r="K193" s="404"/>
      <c r="L193" s="404">
        <f t="shared" si="12"/>
        <v>0</v>
      </c>
      <c r="M193" s="404">
        <f t="shared" si="11"/>
        <v>0.03544600222098834</v>
      </c>
      <c r="N193" s="404">
        <v>7204</v>
      </c>
      <c r="O193" s="407"/>
      <c r="P193" s="407"/>
      <c r="Q193" s="407"/>
      <c r="R193" s="407"/>
      <c r="S193" s="407"/>
      <c r="T193" s="408">
        <v>1</v>
      </c>
      <c r="U193" s="408"/>
      <c r="V193" s="408"/>
      <c r="W193" s="408"/>
      <c r="X193" s="407">
        <v>1</v>
      </c>
    </row>
    <row r="194" spans="1:24" ht="51">
      <c r="A194" s="378"/>
      <c r="B194" s="404">
        <v>104</v>
      </c>
      <c r="C194" s="405" t="s">
        <v>426</v>
      </c>
      <c r="D194" s="404">
        <f t="shared" si="9"/>
        <v>6.504</v>
      </c>
      <c r="E194" s="404"/>
      <c r="F194" s="404"/>
      <c r="G194" s="404"/>
      <c r="H194" s="406">
        <v>6.504</v>
      </c>
      <c r="I194" s="404">
        <f t="shared" si="10"/>
        <v>0.0009028317601332593</v>
      </c>
      <c r="J194" s="404"/>
      <c r="K194" s="404"/>
      <c r="L194" s="404">
        <f t="shared" si="12"/>
        <v>0</v>
      </c>
      <c r="M194" s="404">
        <f t="shared" si="11"/>
        <v>0.0009028317601332593</v>
      </c>
      <c r="N194" s="404">
        <v>7204</v>
      </c>
      <c r="O194" s="407"/>
      <c r="P194" s="407"/>
      <c r="Q194" s="407"/>
      <c r="R194" s="407"/>
      <c r="S194" s="407"/>
      <c r="T194" s="408">
        <v>1</v>
      </c>
      <c r="U194" s="408"/>
      <c r="V194" s="408"/>
      <c r="W194" s="408"/>
      <c r="X194" s="407">
        <v>1</v>
      </c>
    </row>
    <row r="195" spans="1:24" ht="25.5">
      <c r="A195" s="378"/>
      <c r="B195" s="404">
        <v>105</v>
      </c>
      <c r="C195" s="405" t="s">
        <v>427</v>
      </c>
      <c r="D195" s="404">
        <f t="shared" si="9"/>
        <v>3.155</v>
      </c>
      <c r="E195" s="404"/>
      <c r="F195" s="404"/>
      <c r="G195" s="404"/>
      <c r="H195" s="406">
        <v>3.155</v>
      </c>
      <c r="I195" s="404">
        <f t="shared" si="10"/>
        <v>0.00043795113825652413</v>
      </c>
      <c r="J195" s="404"/>
      <c r="K195" s="404"/>
      <c r="L195" s="404">
        <f t="shared" si="12"/>
        <v>0</v>
      </c>
      <c r="M195" s="404">
        <f t="shared" si="11"/>
        <v>0.00043795113825652413</v>
      </c>
      <c r="N195" s="404">
        <v>7204</v>
      </c>
      <c r="O195" s="407"/>
      <c r="P195" s="407"/>
      <c r="Q195" s="407"/>
      <c r="R195" s="407"/>
      <c r="S195" s="407"/>
      <c r="T195" s="408">
        <v>1</v>
      </c>
      <c r="U195" s="408"/>
      <c r="V195" s="408"/>
      <c r="W195" s="408"/>
      <c r="X195" s="407">
        <v>1</v>
      </c>
    </row>
    <row r="196" spans="1:24" ht="15">
      <c r="A196" s="378"/>
      <c r="B196" s="404">
        <v>106</v>
      </c>
      <c r="C196" s="405" t="s">
        <v>428</v>
      </c>
      <c r="D196" s="404">
        <f t="shared" si="9"/>
        <v>5.487</v>
      </c>
      <c r="E196" s="404"/>
      <c r="F196" s="404"/>
      <c r="G196" s="404"/>
      <c r="H196" s="406">
        <v>5.487</v>
      </c>
      <c r="I196" s="404">
        <f t="shared" si="10"/>
        <v>0.0007616601887840089</v>
      </c>
      <c r="J196" s="404"/>
      <c r="K196" s="404"/>
      <c r="L196" s="404">
        <f t="shared" si="12"/>
        <v>0</v>
      </c>
      <c r="M196" s="404">
        <f t="shared" si="11"/>
        <v>0.0007616601887840089</v>
      </c>
      <c r="N196" s="404">
        <v>7204</v>
      </c>
      <c r="O196" s="407"/>
      <c r="P196" s="407"/>
      <c r="Q196" s="407"/>
      <c r="R196" s="407"/>
      <c r="S196" s="407"/>
      <c r="T196" s="408">
        <v>1</v>
      </c>
      <c r="U196" s="408"/>
      <c r="V196" s="408"/>
      <c r="W196" s="408"/>
      <c r="X196" s="407">
        <v>1</v>
      </c>
    </row>
    <row r="197" spans="1:24" ht="25.5">
      <c r="A197" s="378"/>
      <c r="B197" s="404">
        <v>107</v>
      </c>
      <c r="C197" s="405" t="s">
        <v>429</v>
      </c>
      <c r="D197" s="404">
        <f t="shared" si="9"/>
        <v>6.602</v>
      </c>
      <c r="E197" s="404"/>
      <c r="F197" s="404"/>
      <c r="G197" s="404"/>
      <c r="H197" s="406">
        <v>6.602</v>
      </c>
      <c r="I197" s="404">
        <f t="shared" si="10"/>
        <v>0.0009164353137146031</v>
      </c>
      <c r="J197" s="404"/>
      <c r="K197" s="404"/>
      <c r="L197" s="404">
        <f t="shared" si="12"/>
        <v>0</v>
      </c>
      <c r="M197" s="404">
        <f t="shared" si="11"/>
        <v>0.0009164353137146031</v>
      </c>
      <c r="N197" s="404">
        <v>7204</v>
      </c>
      <c r="O197" s="407"/>
      <c r="P197" s="407"/>
      <c r="Q197" s="407"/>
      <c r="R197" s="407"/>
      <c r="S197" s="407"/>
      <c r="T197" s="408">
        <v>1</v>
      </c>
      <c r="U197" s="408"/>
      <c r="V197" s="408"/>
      <c r="W197" s="408"/>
      <c r="X197" s="407">
        <v>1</v>
      </c>
    </row>
    <row r="198" spans="1:24" ht="25.5">
      <c r="A198" s="378"/>
      <c r="B198" s="404">
        <v>108</v>
      </c>
      <c r="C198" s="405" t="s">
        <v>430</v>
      </c>
      <c r="D198" s="404">
        <f t="shared" si="9"/>
        <v>1.701</v>
      </c>
      <c r="E198" s="404"/>
      <c r="F198" s="404"/>
      <c r="G198" s="404"/>
      <c r="H198" s="406">
        <v>1.701</v>
      </c>
      <c r="I198" s="404">
        <f t="shared" si="10"/>
        <v>0.0002361188228761799</v>
      </c>
      <c r="J198" s="404"/>
      <c r="K198" s="404"/>
      <c r="L198" s="404">
        <f t="shared" si="12"/>
        <v>0</v>
      </c>
      <c r="M198" s="404">
        <f t="shared" si="11"/>
        <v>0.0002361188228761799</v>
      </c>
      <c r="N198" s="404">
        <v>7204</v>
      </c>
      <c r="O198" s="407"/>
      <c r="P198" s="407"/>
      <c r="Q198" s="407"/>
      <c r="R198" s="407"/>
      <c r="S198" s="407"/>
      <c r="T198" s="408">
        <v>1</v>
      </c>
      <c r="U198" s="408"/>
      <c r="V198" s="408"/>
      <c r="W198" s="408"/>
      <c r="X198" s="407">
        <v>1</v>
      </c>
    </row>
    <row r="199" spans="1:24" ht="25.5">
      <c r="A199" s="378"/>
      <c r="B199" s="404">
        <v>109</v>
      </c>
      <c r="C199" s="405" t="s">
        <v>431</v>
      </c>
      <c r="D199" s="404">
        <f t="shared" si="9"/>
        <v>33.429</v>
      </c>
      <c r="E199" s="404"/>
      <c r="F199" s="404"/>
      <c r="G199" s="404"/>
      <c r="H199" s="406">
        <v>33.429</v>
      </c>
      <c r="I199" s="404">
        <f t="shared" si="10"/>
        <v>0.004640338700721822</v>
      </c>
      <c r="J199" s="404"/>
      <c r="K199" s="404"/>
      <c r="L199" s="404">
        <f t="shared" si="12"/>
        <v>0</v>
      </c>
      <c r="M199" s="404">
        <f t="shared" si="11"/>
        <v>0.004640338700721822</v>
      </c>
      <c r="N199" s="404">
        <v>7204</v>
      </c>
      <c r="O199" s="407"/>
      <c r="P199" s="407"/>
      <c r="Q199" s="407"/>
      <c r="R199" s="407"/>
      <c r="S199" s="407"/>
      <c r="T199" s="408">
        <v>1</v>
      </c>
      <c r="U199" s="408"/>
      <c r="V199" s="408"/>
      <c r="W199" s="408"/>
      <c r="X199" s="407">
        <v>1</v>
      </c>
    </row>
    <row r="200" spans="1:24" ht="12.75">
      <c r="A200" s="378"/>
      <c r="B200" s="263"/>
      <c r="C200" s="263" t="s">
        <v>301</v>
      </c>
      <c r="D200" s="263">
        <f>SUM(D90:D199)</f>
        <v>32848.00299999999</v>
      </c>
      <c r="E200" s="263"/>
      <c r="F200" s="263"/>
      <c r="G200" s="263">
        <f>SUM(G90:G199)</f>
        <v>15980.798</v>
      </c>
      <c r="H200" s="263">
        <f>SUM(H90:H199)</f>
        <v>16867.200999999997</v>
      </c>
      <c r="I200" s="410">
        <f>SUM(I90:I199)</f>
        <v>4.559688922820655</v>
      </c>
      <c r="J200" s="263"/>
      <c r="K200" s="263"/>
      <c r="L200" s="410">
        <f>SUM(L91:L199)</f>
        <v>2.2096908661854524</v>
      </c>
      <c r="M200" s="263">
        <f>SUM(M91:M199)</f>
        <v>2.349998056635203</v>
      </c>
      <c r="N200" s="263">
        <v>7204</v>
      </c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</row>
    <row r="201" spans="1:24" ht="12.75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</row>
    <row r="202" spans="1:24" ht="15.75">
      <c r="A202" s="378"/>
      <c r="B202" s="411" t="s">
        <v>432</v>
      </c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</row>
    <row r="203" spans="1:24" ht="12.75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</row>
    <row r="204" spans="1:24" ht="15.75">
      <c r="A204" s="378"/>
      <c r="B204" s="412" t="s">
        <v>433</v>
      </c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378"/>
    </row>
  </sheetData>
  <sheetProtection/>
  <autoFilter ref="A7:X170"/>
  <mergeCells count="9">
    <mergeCell ref="B204:W204"/>
    <mergeCell ref="I5:M5"/>
    <mergeCell ref="N5:N6"/>
    <mergeCell ref="O5:S5"/>
    <mergeCell ref="T5:X5"/>
    <mergeCell ref="B8:X8"/>
    <mergeCell ref="B89:X89"/>
    <mergeCell ref="B3:X3"/>
    <mergeCell ref="D5:G5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34">
      <selection activeCell="B34" sqref="B34:I34"/>
    </sheetView>
  </sheetViews>
  <sheetFormatPr defaultColWidth="9.00390625" defaultRowHeight="12.75"/>
  <cols>
    <col min="2" max="3" width="29.25390625" style="0" customWidth="1"/>
    <col min="4" max="4" width="12.75390625" style="0" customWidth="1"/>
    <col min="5" max="5" width="12.00390625" style="0" customWidth="1"/>
    <col min="8" max="8" width="13.75390625" style="0" customWidth="1"/>
    <col min="9" max="9" width="11.375" style="0" customWidth="1"/>
  </cols>
  <sheetData>
    <row r="1" spans="1:10" ht="15.75" customHeight="1">
      <c r="A1" s="279"/>
      <c r="B1" s="369" t="s">
        <v>392</v>
      </c>
      <c r="C1" s="369"/>
      <c r="D1" s="369"/>
      <c r="E1" s="369"/>
      <c r="F1" s="369"/>
      <c r="G1" s="369"/>
      <c r="H1" s="369"/>
      <c r="I1" s="369"/>
      <c r="J1" s="280"/>
    </row>
    <row r="2" spans="1:10" ht="15.75">
      <c r="A2" s="279"/>
      <c r="B2" s="369"/>
      <c r="C2" s="369"/>
      <c r="D2" s="369"/>
      <c r="E2" s="369"/>
      <c r="F2" s="369"/>
      <c r="G2" s="369"/>
      <c r="H2" s="369"/>
      <c r="I2" s="369"/>
      <c r="J2" s="280"/>
    </row>
    <row r="3" spans="1:10" ht="15.75">
      <c r="A3" s="280"/>
      <c r="B3" s="369"/>
      <c r="C3" s="369"/>
      <c r="D3" s="369"/>
      <c r="E3" s="369"/>
      <c r="F3" s="369"/>
      <c r="G3" s="369"/>
      <c r="H3" s="369"/>
      <c r="I3" s="369"/>
      <c r="J3" s="280"/>
    </row>
    <row r="4" spans="1:10" ht="15.75">
      <c r="A4" s="280"/>
      <c r="B4" s="369"/>
      <c r="C4" s="369"/>
      <c r="D4" s="369"/>
      <c r="E4" s="369"/>
      <c r="F4" s="369"/>
      <c r="G4" s="369"/>
      <c r="H4" s="369"/>
      <c r="I4" s="369"/>
      <c r="J4" s="280"/>
    </row>
    <row r="5" spans="1:10" ht="15.75">
      <c r="A5" s="280"/>
      <c r="B5" s="370"/>
      <c r="C5" s="370"/>
      <c r="D5" s="370"/>
      <c r="E5" s="370"/>
      <c r="F5" s="370"/>
      <c r="G5" s="370"/>
      <c r="H5" s="370"/>
      <c r="I5" s="370"/>
      <c r="J5" s="280"/>
    </row>
    <row r="6" spans="1:10" ht="15.75">
      <c r="A6" s="280"/>
      <c r="B6" s="374" t="s">
        <v>347</v>
      </c>
      <c r="C6" s="371" t="s">
        <v>369</v>
      </c>
      <c r="D6" s="374" t="s">
        <v>348</v>
      </c>
      <c r="E6" s="374" t="s">
        <v>349</v>
      </c>
      <c r="F6" s="374"/>
      <c r="G6" s="374"/>
      <c r="H6" s="374"/>
      <c r="I6" s="374"/>
      <c r="J6" s="280"/>
    </row>
    <row r="7" spans="1:10" ht="15.75">
      <c r="A7" s="280"/>
      <c r="B7" s="374"/>
      <c r="C7" s="372"/>
      <c r="D7" s="374"/>
      <c r="E7" s="281" t="s">
        <v>123</v>
      </c>
      <c r="F7" s="281" t="s">
        <v>124</v>
      </c>
      <c r="G7" s="281" t="s">
        <v>350</v>
      </c>
      <c r="H7" s="281" t="s">
        <v>351</v>
      </c>
      <c r="I7" s="281" t="s">
        <v>127</v>
      </c>
      <c r="J7" s="280"/>
    </row>
    <row r="8" spans="1:10" ht="15.75">
      <c r="A8" s="280"/>
      <c r="B8" s="282">
        <v>1</v>
      </c>
      <c r="C8" s="373"/>
      <c r="D8" s="282">
        <v>2</v>
      </c>
      <c r="E8" s="282">
        <v>3</v>
      </c>
      <c r="F8" s="282">
        <v>4</v>
      </c>
      <c r="G8" s="282">
        <v>5</v>
      </c>
      <c r="H8" s="282">
        <v>6</v>
      </c>
      <c r="I8" s="282">
        <v>7</v>
      </c>
      <c r="J8" s="280"/>
    </row>
    <row r="9" spans="1:10" ht="15.75">
      <c r="A9" s="280"/>
      <c r="B9" s="360" t="s">
        <v>368</v>
      </c>
      <c r="C9" s="361"/>
      <c r="D9" s="361"/>
      <c r="E9" s="361"/>
      <c r="F9" s="361"/>
      <c r="G9" s="361"/>
      <c r="H9" s="361"/>
      <c r="I9" s="362"/>
      <c r="J9" s="280"/>
    </row>
    <row r="10" spans="1:10" ht="47.25">
      <c r="A10" s="280"/>
      <c r="B10" s="283" t="s">
        <v>352</v>
      </c>
      <c r="C10" s="287">
        <v>1</v>
      </c>
      <c r="D10" s="281" t="s">
        <v>353</v>
      </c>
      <c r="E10" s="284">
        <v>27716.671</v>
      </c>
      <c r="F10" s="284"/>
      <c r="G10" s="284"/>
      <c r="H10" s="284">
        <v>27716.671</v>
      </c>
      <c r="I10" s="284"/>
      <c r="J10" s="280"/>
    </row>
    <row r="11" spans="1:10" ht="15.75">
      <c r="A11" s="280"/>
      <c r="B11" s="283" t="s">
        <v>354</v>
      </c>
      <c r="C11" s="287" t="s">
        <v>193</v>
      </c>
      <c r="D11" s="281" t="s">
        <v>353</v>
      </c>
      <c r="E11" s="284">
        <v>5782.865</v>
      </c>
      <c r="F11" s="284"/>
      <c r="G11" s="284"/>
      <c r="H11" s="284">
        <v>5782.865</v>
      </c>
      <c r="I11" s="284"/>
      <c r="J11" s="280"/>
    </row>
    <row r="12" spans="1:10" ht="31.5">
      <c r="A12" s="280"/>
      <c r="B12" s="283" t="s">
        <v>355</v>
      </c>
      <c r="C12" s="287" t="s">
        <v>195</v>
      </c>
      <c r="D12" s="281" t="s">
        <v>353</v>
      </c>
      <c r="E12" s="284"/>
      <c r="F12" s="284"/>
      <c r="G12" s="284"/>
      <c r="H12" s="284"/>
      <c r="I12" s="284"/>
      <c r="J12" s="280"/>
    </row>
    <row r="13" spans="1:10" ht="31.5">
      <c r="A13" s="280"/>
      <c r="B13" s="283" t="s">
        <v>356</v>
      </c>
      <c r="C13" s="287" t="s">
        <v>197</v>
      </c>
      <c r="D13" s="281" t="s">
        <v>353</v>
      </c>
      <c r="E13" s="284">
        <v>21993.806</v>
      </c>
      <c r="F13" s="284"/>
      <c r="G13" s="284"/>
      <c r="H13" s="284">
        <v>21993.806</v>
      </c>
      <c r="I13" s="284"/>
      <c r="J13" s="280"/>
    </row>
    <row r="14" spans="1:10" ht="47.25">
      <c r="A14" s="280"/>
      <c r="B14" s="283" t="s">
        <v>364</v>
      </c>
      <c r="C14" s="287" t="s">
        <v>53</v>
      </c>
      <c r="D14" s="281" t="s">
        <v>353</v>
      </c>
      <c r="E14" s="284">
        <v>17218.521</v>
      </c>
      <c r="F14" s="284"/>
      <c r="G14" s="284"/>
      <c r="H14" s="284"/>
      <c r="I14" s="284">
        <v>17218.521</v>
      </c>
      <c r="J14" s="280"/>
    </row>
    <row r="15" spans="1:10" ht="31.5">
      <c r="A15" s="280"/>
      <c r="B15" s="283" t="s">
        <v>357</v>
      </c>
      <c r="C15" s="287" t="s">
        <v>56</v>
      </c>
      <c r="D15" s="281" t="s">
        <v>353</v>
      </c>
      <c r="E15" s="284">
        <f>H15+I15</f>
        <v>24132.905</v>
      </c>
      <c r="F15" s="284"/>
      <c r="G15" s="284"/>
      <c r="H15" s="284">
        <v>9295.111</v>
      </c>
      <c r="I15" s="284">
        <v>14837.794</v>
      </c>
      <c r="J15" s="280"/>
    </row>
    <row r="16" spans="1:10" ht="15.75">
      <c r="A16" s="280"/>
      <c r="B16" s="363" t="s">
        <v>358</v>
      </c>
      <c r="C16" s="287" t="s">
        <v>62</v>
      </c>
      <c r="D16" s="281" t="s">
        <v>353</v>
      </c>
      <c r="E16" s="284">
        <f>H16+I16</f>
        <v>3583.7659999999996</v>
      </c>
      <c r="F16" s="284"/>
      <c r="G16" s="284"/>
      <c r="H16" s="284">
        <v>1203.039</v>
      </c>
      <c r="I16" s="284">
        <v>2380.727</v>
      </c>
      <c r="J16" s="280"/>
    </row>
    <row r="17" spans="1:10" ht="15.75">
      <c r="A17" s="280"/>
      <c r="B17" s="364"/>
      <c r="C17" s="287" t="s">
        <v>64</v>
      </c>
      <c r="D17" s="281" t="s">
        <v>41</v>
      </c>
      <c r="E17" s="284">
        <f>E16/E10*100</f>
        <v>12.930001586409853</v>
      </c>
      <c r="F17" s="284"/>
      <c r="G17" s="284"/>
      <c r="H17" s="284">
        <v>4.34</v>
      </c>
      <c r="I17" s="284">
        <v>13.83</v>
      </c>
      <c r="J17" s="280"/>
    </row>
    <row r="18" spans="1:10" ht="47.25">
      <c r="A18" s="280" t="s">
        <v>359</v>
      </c>
      <c r="B18" s="283" t="s">
        <v>360</v>
      </c>
      <c r="C18" s="287" t="s">
        <v>72</v>
      </c>
      <c r="D18" s="281" t="s">
        <v>181</v>
      </c>
      <c r="E18" s="284">
        <f>H18+I18</f>
        <v>40.998999999999995</v>
      </c>
      <c r="F18" s="284"/>
      <c r="G18" s="284"/>
      <c r="H18" s="284">
        <v>22.814</v>
      </c>
      <c r="I18" s="284">
        <v>18.185</v>
      </c>
      <c r="J18" s="280"/>
    </row>
    <row r="19" spans="1:10" ht="31.5">
      <c r="A19" s="280"/>
      <c r="B19" s="283" t="s">
        <v>361</v>
      </c>
      <c r="C19" s="287" t="s">
        <v>81</v>
      </c>
      <c r="D19" s="281" t="s">
        <v>181</v>
      </c>
      <c r="E19" s="284">
        <v>0</v>
      </c>
      <c r="F19" s="284"/>
      <c r="G19" s="284"/>
      <c r="H19" s="284">
        <v>0</v>
      </c>
      <c r="I19" s="284">
        <v>0</v>
      </c>
      <c r="J19" s="280"/>
    </row>
    <row r="20" spans="1:10" ht="47.25">
      <c r="A20" s="280"/>
      <c r="B20" s="283" t="s">
        <v>371</v>
      </c>
      <c r="C20" s="287" t="s">
        <v>375</v>
      </c>
      <c r="D20" s="281" t="s">
        <v>83</v>
      </c>
      <c r="E20" s="284">
        <v>19.96</v>
      </c>
      <c r="F20" s="284"/>
      <c r="G20" s="284"/>
      <c r="H20" s="284">
        <v>19.96</v>
      </c>
      <c r="I20" s="284"/>
      <c r="J20" s="280"/>
    </row>
    <row r="21" spans="1:10" ht="63">
      <c r="A21" s="280"/>
      <c r="B21" s="281" t="s">
        <v>362</v>
      </c>
      <c r="C21" s="287" t="s">
        <v>376</v>
      </c>
      <c r="D21" s="281" t="s">
        <v>41</v>
      </c>
      <c r="E21" s="284">
        <v>0</v>
      </c>
      <c r="F21" s="284"/>
      <c r="G21" s="284"/>
      <c r="H21" s="284"/>
      <c r="I21" s="284"/>
      <c r="J21" s="280"/>
    </row>
    <row r="22" spans="1:10" ht="94.5">
      <c r="A22" s="280"/>
      <c r="B22" s="281" t="s">
        <v>370</v>
      </c>
      <c r="C22" s="287" t="s">
        <v>377</v>
      </c>
      <c r="D22" s="281" t="s">
        <v>372</v>
      </c>
      <c r="E22" s="284">
        <f>E15/E20</f>
        <v>1209.0633767535069</v>
      </c>
      <c r="F22" s="284"/>
      <c r="G22" s="284"/>
      <c r="H22" s="284"/>
      <c r="I22" s="284"/>
      <c r="J22" s="280"/>
    </row>
    <row r="23" spans="1:10" ht="94.5">
      <c r="A23" s="280"/>
      <c r="B23" s="281" t="s">
        <v>373</v>
      </c>
      <c r="C23" s="287" t="s">
        <v>378</v>
      </c>
      <c r="D23" s="281" t="s">
        <v>374</v>
      </c>
      <c r="E23" s="284">
        <f>E15/E18</f>
        <v>588.6217956535526</v>
      </c>
      <c r="F23" s="284"/>
      <c r="G23" s="284"/>
      <c r="H23" s="284">
        <f>H15/H18</f>
        <v>407.4301306215482</v>
      </c>
      <c r="I23" s="284">
        <f>I15/I18</f>
        <v>815.9358812207864</v>
      </c>
      <c r="J23" s="280"/>
    </row>
    <row r="24" spans="1:10" ht="78.75">
      <c r="A24" s="280"/>
      <c r="B24" s="285" t="s">
        <v>363</v>
      </c>
      <c r="C24" s="288" t="s">
        <v>379</v>
      </c>
      <c r="D24" s="285" t="s">
        <v>41</v>
      </c>
      <c r="E24" s="286">
        <v>16.01</v>
      </c>
      <c r="F24" s="286"/>
      <c r="G24" s="286"/>
      <c r="H24" s="286">
        <v>6.17</v>
      </c>
      <c r="I24" s="286">
        <v>10.49</v>
      </c>
      <c r="J24" s="280"/>
    </row>
    <row r="25" spans="1:10" ht="15.75">
      <c r="A25" s="280"/>
      <c r="B25" s="365" t="s">
        <v>380</v>
      </c>
      <c r="C25" s="366"/>
      <c r="D25" s="367"/>
      <c r="E25" s="367"/>
      <c r="F25" s="367"/>
      <c r="G25" s="367"/>
      <c r="H25" s="367"/>
      <c r="I25" s="368"/>
      <c r="J25" s="280"/>
    </row>
    <row r="26" spans="1:10" ht="47.25">
      <c r="A26" s="280"/>
      <c r="B26" s="283" t="s">
        <v>352</v>
      </c>
      <c r="C26" s="287" t="s">
        <v>381</v>
      </c>
      <c r="D26" s="281" t="s">
        <v>353</v>
      </c>
      <c r="E26" s="284">
        <v>29104.893</v>
      </c>
      <c r="F26" s="284"/>
      <c r="G26" s="284"/>
      <c r="H26" s="284">
        <v>29104.893</v>
      </c>
      <c r="I26" s="284"/>
      <c r="J26" s="280"/>
    </row>
    <row r="27" spans="1:10" ht="15.75">
      <c r="A27" s="280"/>
      <c r="B27" s="283" t="s">
        <v>354</v>
      </c>
      <c r="C27" s="287" t="s">
        <v>382</v>
      </c>
      <c r="D27" s="281" t="s">
        <v>353</v>
      </c>
      <c r="E27" s="284">
        <v>5782.865</v>
      </c>
      <c r="F27" s="284"/>
      <c r="G27" s="284"/>
      <c r="H27" s="284">
        <v>5782.865</v>
      </c>
      <c r="I27" s="284"/>
      <c r="J27" s="280"/>
    </row>
    <row r="28" spans="1:10" ht="31.5">
      <c r="A28" s="280"/>
      <c r="B28" s="283" t="s">
        <v>355</v>
      </c>
      <c r="C28" s="287" t="s">
        <v>383</v>
      </c>
      <c r="D28" s="281" t="s">
        <v>353</v>
      </c>
      <c r="E28" s="284"/>
      <c r="F28" s="284"/>
      <c r="G28" s="284"/>
      <c r="H28" s="284"/>
      <c r="I28" s="284"/>
      <c r="J28" s="280"/>
    </row>
    <row r="29" spans="1:10" ht="31.5">
      <c r="A29" s="280"/>
      <c r="B29" s="283" t="s">
        <v>356</v>
      </c>
      <c r="C29" s="287" t="s">
        <v>384</v>
      </c>
      <c r="D29" s="281" t="s">
        <v>353</v>
      </c>
      <c r="E29" s="284">
        <v>23322.028</v>
      </c>
      <c r="F29" s="284"/>
      <c r="G29" s="284"/>
      <c r="H29" s="284">
        <v>23322.028</v>
      </c>
      <c r="I29" s="284"/>
      <c r="J29" s="280"/>
    </row>
    <row r="30" spans="1:10" ht="47.25">
      <c r="A30" s="280"/>
      <c r="B30" s="283" t="s">
        <v>364</v>
      </c>
      <c r="C30" s="287" t="s">
        <v>385</v>
      </c>
      <c r="D30" s="281" t="s">
        <v>353</v>
      </c>
      <c r="E30" s="284">
        <v>17218.521</v>
      </c>
      <c r="F30" s="284"/>
      <c r="G30" s="284"/>
      <c r="H30" s="284"/>
      <c r="I30" s="284">
        <v>27310.021</v>
      </c>
      <c r="J30" s="280"/>
    </row>
    <row r="31" spans="1:10" ht="31.5">
      <c r="A31" s="280"/>
      <c r="B31" s="283" t="s">
        <v>365</v>
      </c>
      <c r="C31" s="287" t="s">
        <v>386</v>
      </c>
      <c r="D31" s="281" t="s">
        <v>353</v>
      </c>
      <c r="E31" s="284">
        <v>24445.2</v>
      </c>
      <c r="F31" s="284"/>
      <c r="G31" s="284"/>
      <c r="H31" s="284"/>
      <c r="I31" s="284">
        <v>24445.2</v>
      </c>
      <c r="J31" s="280"/>
    </row>
    <row r="32" spans="1:10" ht="31.5">
      <c r="A32" s="280"/>
      <c r="B32" s="283" t="s">
        <v>366</v>
      </c>
      <c r="C32" s="287" t="s">
        <v>387</v>
      </c>
      <c r="D32" s="281" t="s">
        <v>41</v>
      </c>
      <c r="E32" s="284">
        <v>16.01</v>
      </c>
      <c r="F32" s="284"/>
      <c r="G32" s="284"/>
      <c r="H32" s="284"/>
      <c r="I32" s="284"/>
      <c r="J32" s="280"/>
    </row>
    <row r="33" spans="1:10" ht="31.5">
      <c r="A33" s="280"/>
      <c r="B33" s="283" t="s">
        <v>367</v>
      </c>
      <c r="C33" s="287" t="s">
        <v>388</v>
      </c>
      <c r="D33" s="281" t="s">
        <v>353</v>
      </c>
      <c r="E33" s="284">
        <v>4659.693</v>
      </c>
      <c r="F33" s="284"/>
      <c r="G33" s="284"/>
      <c r="H33" s="284"/>
      <c r="I33" s="284"/>
      <c r="J33" s="280"/>
    </row>
    <row r="34" spans="2:9" ht="15.75">
      <c r="B34" s="375" t="s">
        <v>389</v>
      </c>
      <c r="C34" s="376"/>
      <c r="D34" s="376"/>
      <c r="E34" s="376"/>
      <c r="F34" s="376"/>
      <c r="G34" s="376"/>
      <c r="H34" s="376"/>
      <c r="I34" s="377"/>
    </row>
    <row r="35" spans="2:5" ht="31.5">
      <c r="B35" s="283" t="s">
        <v>366</v>
      </c>
      <c r="C35" s="287" t="s">
        <v>390</v>
      </c>
      <c r="D35" s="281" t="s">
        <v>41</v>
      </c>
      <c r="E35" s="289">
        <f>E32</f>
        <v>16.01</v>
      </c>
    </row>
    <row r="38" spans="2:12" ht="15.75">
      <c r="B38" s="216" t="s">
        <v>302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</row>
  </sheetData>
  <sheetProtection/>
  <mergeCells count="9">
    <mergeCell ref="B34:I34"/>
    <mergeCell ref="B9:I9"/>
    <mergeCell ref="B16:B17"/>
    <mergeCell ref="B25:I25"/>
    <mergeCell ref="B1:I5"/>
    <mergeCell ref="C6:C8"/>
    <mergeCell ref="B6:B7"/>
    <mergeCell ref="D6:D7"/>
    <mergeCell ref="E6:I6"/>
  </mergeCells>
  <printOptions/>
  <pageMargins left="0.7" right="0.7" top="0.75" bottom="0.75" header="0.3" footer="0.3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Сергей</cp:lastModifiedBy>
  <cp:lastPrinted>2020-03-03T07:43:25Z</cp:lastPrinted>
  <dcterms:created xsi:type="dcterms:W3CDTF">2011-01-17T06:46:32Z</dcterms:created>
  <dcterms:modified xsi:type="dcterms:W3CDTF">2020-08-20T04:40:23Z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