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836" activeTab="0"/>
  </bookViews>
  <sheets>
    <sheet name="Заголовок" sheetId="1" r:id="rId1"/>
    <sheet name="Форма 3.1." sheetId="2" r:id="rId2"/>
    <sheet name="табл.1.3" sheetId="3" r:id="rId3"/>
    <sheet name="табл.1,4" sheetId="4" r:id="rId4"/>
    <sheet name="табл.1.5" sheetId="5" r:id="rId5"/>
    <sheet name="табл. 1.6" sheetId="6" r:id="rId6"/>
  </sheets>
  <externalReferences>
    <externalReference r:id="rId9"/>
    <externalReference r:id="rId10"/>
    <externalReference r:id="rId11"/>
  </externalReferences>
  <definedNames>
    <definedName name="_xlfn.IFERROR" hidden="1">#NAME?</definedName>
    <definedName name="god">'Заголовок'!$F$10</definedName>
    <definedName name="inn">'Заголовок'!$F$15</definedName>
    <definedName name="kpp">'Заголовок'!$F$16</definedName>
    <definedName name="MR_LIST">'[2]REESTR_MO'!$D$2:$D$37</definedName>
    <definedName name="org">'Заголовок'!$F$13</definedName>
    <definedName name="REG">'[1]TEHSHEET'!$B$2:$B$85</definedName>
    <definedName name="region_name">'Заголовок'!$F$8</definedName>
    <definedName name="version">'[2]Инструкция'!$G$3</definedName>
    <definedName name="Years">'[3]TEHSHEET'!$J$1:$J$5</definedName>
  </definedNames>
  <calcPr fullCalcOnLoad="1"/>
</workbook>
</file>

<file path=xl/sharedStrings.xml><?xml version="1.0" encoding="utf-8"?>
<sst xmlns="http://schemas.openxmlformats.org/spreadsheetml/2006/main" count="673" uniqueCount="345">
  <si>
    <t>Форма 3.1</t>
  </si>
  <si>
    <t>Новосибирская область</t>
  </si>
  <si>
    <t>ИНН</t>
  </si>
  <si>
    <t>КПП</t>
  </si>
  <si>
    <t>Почтовый адрес:</t>
  </si>
  <si>
    <t>Период регулирования</t>
  </si>
  <si>
    <t>Должность: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</si>
  <si>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</si>
  <si>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</si>
  <si>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</si>
  <si>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</si>
  <si>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</si>
  <si>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</si>
  <si>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</si>
  <si>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</si>
  <si>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</si>
  <si>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</si>
  <si>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</si>
  <si>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</si>
  <si>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</si>
  <si>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</si>
  <si>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</si>
  <si>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 xml:space="preserve">№ п.п. </t>
  </si>
  <si>
    <t>Наименование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</si>
  <si>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</si>
  <si>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</si>
  <si>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</si>
  <si>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</si>
  <si>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</si>
  <si>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</si>
  <si>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</si>
  <si>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</si>
  <si>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</si>
  <si>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</si>
  <si>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</si>
  <si>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</si>
  <si>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</si>
  <si>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</si>
  <si>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</si>
  <si>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</si>
  <si>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</si>
  <si>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</si>
  <si>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</si>
  <si>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</si>
  <si>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</si>
  <si>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</si>
  <si>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</si>
  <si>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</si>
  <si>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</si>
  <si>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</si>
  <si>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</si>
  <si>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</si>
  <si>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</si>
  <si>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</si>
  <si>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</si>
  <si>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</si>
  <si>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</si>
  <si>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</si>
  <si>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</si>
  <si>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</si>
  <si>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</si>
  <si>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</si>
  <si>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</si>
  <si>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</si>
  <si>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</si>
  <si>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</si>
  <si>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</si>
  <si>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</si>
  <si>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</si>
  <si>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</si>
  <si>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</si>
  <si>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</si>
  <si>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</si>
  <si>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</si>
  <si>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</si>
  <si>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</si>
  <si>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</si>
  <si>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</si>
  <si>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</si>
  <si>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L10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</si>
  <si>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</si>
  <si>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</si>
  <si>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</si>
  <si>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</si>
  <si>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</si>
  <si>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</si>
  <si>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</si>
  <si>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</si>
  <si>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</si>
  <si>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</si>
  <si>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Наименование организации</t>
  </si>
  <si>
    <t>Предложения сетевой компании по технологическому расходу электроэнергии (мощности) - потерям в электрических сетях</t>
  </si>
  <si>
    <t>Регион РФ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</si>
  <si>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</si>
  <si>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</si>
  <si>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</si>
  <si>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</si>
  <si>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</t>
  </si>
  <si>
    <t>Юридический адрес:</t>
  </si>
  <si>
    <t>Почтовый адрес</t>
  </si>
  <si>
    <t>Руководитель</t>
  </si>
  <si>
    <t>Руководитель.ФИО</t>
  </si>
  <si>
    <t>Фамилия, имя, отчество:</t>
  </si>
  <si>
    <t>Руководитель.Телефон</t>
  </si>
  <si>
    <t>Контактный телефон:</t>
  </si>
  <si>
    <t>Главный бухгалтер</t>
  </si>
  <si>
    <t>Гл.бухгалтер.ФИО</t>
  </si>
  <si>
    <t>Гл.бухгалтер.Телефон</t>
  </si>
  <si>
    <t>Должностное лицо, ответственное за составление формы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</si>
  <si>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</si>
  <si>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</si>
  <si>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</si>
  <si>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</si>
  <si>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</si>
  <si>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</si>
  <si>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</si>
  <si>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</si>
  <si>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e-mail:</t>
  </si>
  <si>
    <t>Версия 2.0</t>
  </si>
  <si>
    <t xml:space="preserve">Дата последнего обновления реестра организаций: </t>
  </si>
  <si>
    <t>Дата последнего обновления реестра МР/МО:</t>
  </si>
  <si>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</si>
  <si>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</si>
  <si>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</si>
  <si>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</si>
  <si>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</si>
  <si>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</si>
  <si>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</si>
  <si>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</si>
  <si>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</si>
  <si>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</si>
  <si>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</si>
  <si>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</si>
  <si>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СН2</t>
  </si>
  <si>
    <t>1.2.</t>
  </si>
  <si>
    <t>от электростанций ПЭ (ЭСО)</t>
  </si>
  <si>
    <t>от других поставщиков (в т.ч. с оптового рынка)</t>
  </si>
  <si>
    <t>1.4.</t>
  </si>
  <si>
    <t xml:space="preserve">Потери электроэнергии в сети </t>
  </si>
  <si>
    <t>4.1.</t>
  </si>
  <si>
    <t>4.2.</t>
  </si>
  <si>
    <t>потребителям оптового рынка</t>
  </si>
  <si>
    <t>4.3.</t>
  </si>
  <si>
    <t>Расчет технологического расхода электрической энергии (потерь)</t>
  </si>
  <si>
    <t>в электрических сетях ЭСО (региональных электрических сетях)</t>
  </si>
  <si>
    <t>№
п/п</t>
  </si>
  <si>
    <t>Ед. изм.</t>
  </si>
  <si>
    <t>всего</t>
  </si>
  <si>
    <t>Технические потери</t>
  </si>
  <si>
    <t>млн. кВт·ч</t>
  </si>
  <si>
    <t>1.1</t>
  </si>
  <si>
    <t>Потери холостого хода в трансформаторах
(а * б * в)</t>
  </si>
  <si>
    <t>а</t>
  </si>
  <si>
    <t>Норматив потерь</t>
  </si>
  <si>
    <t>КВт/МВА</t>
  </si>
  <si>
    <t>б</t>
  </si>
  <si>
    <t>Суммарная мощность трансформаторов</t>
  </si>
  <si>
    <t>в</t>
  </si>
  <si>
    <t>Продолжительность периода</t>
  </si>
  <si>
    <t>час</t>
  </si>
  <si>
    <t>1.2</t>
  </si>
  <si>
    <t>Потери в БСК и СТК    (а * б)</t>
  </si>
  <si>
    <t>тыс. кВт·ч в год/шт.</t>
  </si>
  <si>
    <t>Количество</t>
  </si>
  <si>
    <t>шт.</t>
  </si>
  <si>
    <t>1.3</t>
  </si>
  <si>
    <t>Потери
в шунтирующих реакторах (а * б)</t>
  </si>
  <si>
    <t>1.4</t>
  </si>
  <si>
    <t>Потери в синхронных компенсаторах (СК)</t>
  </si>
  <si>
    <t>1.4.1</t>
  </si>
  <si>
    <t>Потери в СК номиналь-ной мощностью</t>
  </si>
  <si>
    <t xml:space="preserve"> Мвар (а * б)</t>
  </si>
  <si>
    <t>1.4.2</t>
  </si>
  <si>
    <t>1.4.3</t>
  </si>
  <si>
    <t>…</t>
  </si>
  <si>
    <t>1.5</t>
  </si>
  <si>
    <t>Потери электрической энергии на корону, всего</t>
  </si>
  <si>
    <t>1.5.1</t>
  </si>
  <si>
    <t>Потери на корону
в линиях напряжением кВ (а * б)</t>
  </si>
  <si>
    <t>млн. кВт·ч в год/км</t>
  </si>
  <si>
    <t>Протяженность линий</t>
  </si>
  <si>
    <t>км</t>
  </si>
  <si>
    <t>1.5.2</t>
  </si>
  <si>
    <t>1.6</t>
  </si>
  <si>
    <t>Нагрузочные потери, всего</t>
  </si>
  <si>
    <t>1.6.1</t>
  </si>
  <si>
    <t>Нагрузочные потери
в сетях ВН, СН1, СН11 (а * б * в)</t>
  </si>
  <si>
    <t>Поправочный коэффициент</t>
  </si>
  <si>
    <t>Отпуск в сеть ВН, СН1 и СН11</t>
  </si>
  <si>
    <t>1.6.2</t>
  </si>
  <si>
    <t>Нагрузочные потери
в сети НН (а * б)</t>
  </si>
  <si>
    <t>тыс. кВт·ч в год/км</t>
  </si>
  <si>
    <t>Протяженность линий 0,4 кВ</t>
  </si>
  <si>
    <t>2</t>
  </si>
  <si>
    <t>Расход электроэнергии на собственные нужды подстанций</t>
  </si>
  <si>
    <t>3</t>
  </si>
  <si>
    <t>Потери, обусловленные погрешностями приборов учета</t>
  </si>
  <si>
    <t>4</t>
  </si>
  <si>
    <t>Итого</t>
  </si>
  <si>
    <t>Таблица 1.3</t>
  </si>
  <si>
    <t>Таблица № П 1.4</t>
  </si>
  <si>
    <t>Баланс электрической энергии по сетям ВН, СН1, СН11 и НН</t>
  </si>
  <si>
    <t>1.3.</t>
  </si>
  <si>
    <t xml:space="preserve">поступление эл. энергии от других организаций </t>
  </si>
  <si>
    <t>2.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</si>
  <si>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</si>
  <si>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</si>
  <si>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</si>
  <si>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</si>
  <si>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</si>
  <si>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в т.ч.                                                                               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</si>
  <si>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</si>
  <si>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</si>
  <si>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</si>
  <si>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сальдо переток в другие организации</t>
  </si>
  <si>
    <t>Период регулирования 2019г.</t>
  </si>
  <si>
    <t>1 п/г 2019г.</t>
  </si>
  <si>
    <t>2 п/г 2019г.</t>
  </si>
  <si>
    <t>Таблица № П 1.5</t>
  </si>
  <si>
    <t>Баланс электрической мощности по сетям ВН, СН1, СН11 и НН</t>
  </si>
  <si>
    <t xml:space="preserve">Поступление мощности в сеть , ВСЕГО </t>
  </si>
  <si>
    <t>из смежной сети</t>
  </si>
  <si>
    <t xml:space="preserve">от электростанций ПЭ </t>
  </si>
  <si>
    <t>от других организаций</t>
  </si>
  <si>
    <t xml:space="preserve">то же в % </t>
  </si>
  <si>
    <t>Мощность на производственные и хозяйственные нужды</t>
  </si>
  <si>
    <t xml:space="preserve">Полезный отпуск мощности  потребителям  </t>
  </si>
  <si>
    <t>в т.ч.   Заявленная (расчетная) мощность собственных  потребителей, пользующихся региональными электричекими сетями</t>
  </si>
  <si>
    <t>Заявленная (расчетная) мощность потребителей оптового рынка</t>
  </si>
  <si>
    <t xml:space="preserve"> в другие организации</t>
  </si>
  <si>
    <t xml:space="preserve">Потери в сети </t>
  </si>
  <si>
    <t xml:space="preserve"> город Новосибирск</t>
  </si>
  <si>
    <t>План 2019</t>
  </si>
  <si>
    <t xml:space="preserve">       Асмодьяров Г.Р.</t>
  </si>
  <si>
    <t>План   2018год</t>
  </si>
  <si>
    <t>Факт   2018 год</t>
  </si>
  <si>
    <t>План  2019 Год</t>
  </si>
  <si>
    <t>План 2020 Январь</t>
  </si>
  <si>
    <t>План 2020 Февраль</t>
  </si>
  <si>
    <t>План 2020 Март</t>
  </si>
  <si>
    <t>План 2020 Апрель</t>
  </si>
  <si>
    <t>План 2020 Май</t>
  </si>
  <si>
    <t>План 2020 Июнь</t>
  </si>
  <si>
    <t>План 2020Июль</t>
  </si>
  <si>
    <t>План 2020 Август</t>
  </si>
  <si>
    <t>План 2020 Сентябрь</t>
  </si>
  <si>
    <t>План 2020 Октябрь</t>
  </si>
  <si>
    <t>План 2020 Ноябрь</t>
  </si>
  <si>
    <t>План 2020 Декабрь</t>
  </si>
  <si>
    <t>План 2020 Год</t>
  </si>
  <si>
    <t>План 2020 1 кв.</t>
  </si>
  <si>
    <t>План 2020 2 кв.</t>
  </si>
  <si>
    <t>План 2020       1 полугодие</t>
  </si>
  <si>
    <t>План 2020 3 кв.</t>
  </si>
  <si>
    <t>План 2020 4 кв.</t>
  </si>
  <si>
    <t>План 2020       2 полугодие</t>
  </si>
  <si>
    <t>План 2020</t>
  </si>
  <si>
    <t>Период регулирования 2020г.</t>
  </si>
  <si>
    <t>1 п/г 2020г.</t>
  </si>
  <si>
    <t>2 п/г 2020г.</t>
  </si>
  <si>
    <t>ООО "ЭСО"</t>
  </si>
  <si>
    <t>5406982149</t>
  </si>
  <si>
    <t>540601001</t>
  </si>
  <si>
    <t>630091, г. Новосибирск, Красный проспект, д.55, оф.601</t>
  </si>
  <si>
    <t>Сизов Сергей Николаевич</t>
  </si>
  <si>
    <t>8-960-794-05-05</t>
  </si>
  <si>
    <t>Ващенко Ирина Валерьевна</t>
  </si>
  <si>
    <t>+7(383)2461779</t>
  </si>
  <si>
    <t>Сизова Екатерина Евгеньевна</t>
  </si>
  <si>
    <t>Главный инженер</t>
  </si>
  <si>
    <t>+7(383)299-00-21</t>
  </si>
  <si>
    <t>eso-tso@yandex.ru</t>
  </si>
  <si>
    <t>50701000001</t>
  </si>
  <si>
    <t>Предложения  ООО "ЭСО"  по технологическому расходу электроэнергии (мощности) - потерям в электрических сетях на 2020 год в регионе: Новосибирская область</t>
  </si>
  <si>
    <t xml:space="preserve">      Сизов С.Н.</t>
  </si>
  <si>
    <t>ООО "ЭСО" на 2020 год</t>
  </si>
  <si>
    <t>ООО "ЭСО" на 2020г.</t>
  </si>
  <si>
    <t>Таблица № П1.6.</t>
  </si>
  <si>
    <t>Структура полезного отпуска электрической энергии (мощности) по группам потребителей ООО "ЭСО"</t>
  </si>
  <si>
    <t>№</t>
  </si>
  <si>
    <t>Группа потребителей</t>
  </si>
  <si>
    <t>Объем полезного отпуска электроэнергии, тыс.кВтч.</t>
  </si>
  <si>
    <t xml:space="preserve">Заявленная (расчетная) мощность, тыс.кВт. </t>
  </si>
  <si>
    <t>Число часов использо-вания, час</t>
  </si>
  <si>
    <t>Количество точек поставки, шт.</t>
  </si>
  <si>
    <t xml:space="preserve">Доля потребления на разных диапазонах напряжений, % </t>
  </si>
  <si>
    <t xml:space="preserve">Всего </t>
  </si>
  <si>
    <t>Население, всего</t>
  </si>
  <si>
    <t>Население</t>
  </si>
  <si>
    <t>Потребители приравненные к населению</t>
  </si>
  <si>
    <t>Жилищные организации потребляющие электроэнергию на технические цели жилых домов</t>
  </si>
  <si>
    <t>Прочие потребители</t>
  </si>
  <si>
    <t>Базовые потребители</t>
  </si>
  <si>
    <t>Одноставочники</t>
  </si>
  <si>
    <t>ЗАО "Сеть Телеком"</t>
  </si>
  <si>
    <t>ООО "Система"</t>
  </si>
  <si>
    <t>Гражданин Федоров Борис Вадимович, Гражданин Судаков Сергей Михайлович, Гражданка Селецкая Любовь Андреевна</t>
  </si>
  <si>
    <t>ООО "Эвольвента"</t>
  </si>
  <si>
    <t>ИП Новокрещенов Андрей Анатольевич</t>
  </si>
  <si>
    <t>ООО "СИБИРСКАЯ УПРАВЛЯЮЩАЯ КОМПАНИЯ"</t>
  </si>
  <si>
    <t>ООО "УК СВАДЕБНЫЙ ЦЕНТР"</t>
  </si>
  <si>
    <t>Абонент</t>
  </si>
  <si>
    <t>ООО "Новая Сибирь"</t>
  </si>
  <si>
    <t>ООО "Лента"</t>
  </si>
  <si>
    <t>ООО "ЗапСиБ-Сервис +"</t>
  </si>
  <si>
    <t>ООО "Н-Сервис"</t>
  </si>
  <si>
    <t>филиал ПАО "МТС" в Новосибирской области</t>
  </si>
  <si>
    <t>ООО "Альфа Сервис"</t>
  </si>
  <si>
    <t>ИП Чернозуб Александр Сергеевич</t>
  </si>
  <si>
    <t>Гражданин Шайбин Олег Юрьевич</t>
  </si>
  <si>
    <t>Гражданка Гамаюнова Валерия Александровна, гражданка Симоненко Ирина Александровна</t>
  </si>
  <si>
    <t>ООО "Антик"</t>
  </si>
  <si>
    <t>ИП Сухарева Светлана Павловна, ИП Савватеев Александр Васильевич</t>
  </si>
  <si>
    <t>ООО "ЮНИСИБ и К"</t>
  </si>
  <si>
    <t>ООО "ГРАНИТ"</t>
  </si>
  <si>
    <t>ООО "Мультисервис"</t>
  </si>
  <si>
    <t>Гражданка Генирозова Ирина Сергеевна</t>
  </si>
  <si>
    <t>Гражданка Хромова Татьяна  Александровна</t>
  </si>
  <si>
    <t>Гражданка Никитина Ольга Владимировна</t>
  </si>
  <si>
    <t>ООО УК "СервисДом"</t>
  </si>
  <si>
    <t>Гражданка Коляда Елена Васильевна</t>
  </si>
  <si>
    <t>ООО "Ситилит"</t>
  </si>
  <si>
    <t>Гражданка Сворцевич Марина Николаевна</t>
  </si>
  <si>
    <t>ООО "МАРИЯ-РА"</t>
  </si>
  <si>
    <t>Гражданка Голубец Алла Николаевна</t>
  </si>
  <si>
    <t>Гражданин Жонголович Евгений Борисович</t>
  </si>
  <si>
    <t>ООО "ТК "КРЮГЕР"</t>
  </si>
  <si>
    <t>Гражданин Абдуллин Андрей Рафаэльевич</t>
  </si>
  <si>
    <t>Гражданин Федоров Сергей Витальевич</t>
  </si>
  <si>
    <t>Гражданка Селюнина Полина Николаевна</t>
  </si>
  <si>
    <t>Граждане Деменко Ирина Анатольевна, Кощегулов Нуржан Тулендиевич, Шумахер Ирина Савельевна, Лапковский Иван Викторович, Деменко Кира Дмитриевна</t>
  </si>
  <si>
    <t>ООО "КОСМОПОЛИТ"</t>
  </si>
  <si>
    <t>Гражданка Зайцева Лилия Михайловна</t>
  </si>
  <si>
    <t>ООО "АГРОТОРГ"</t>
  </si>
  <si>
    <t>ООО "Абсолют"</t>
  </si>
  <si>
    <t>ООО ЮФ "СЛАВАК"</t>
  </si>
  <si>
    <t>Гражданка Любимова Оксана Францевна</t>
  </si>
  <si>
    <t>ООО "ЗапСиб-Сервис"</t>
  </si>
  <si>
    <t>ООО УК "Тихвинская"</t>
  </si>
  <si>
    <t>Граждане Попов Михаил Тимофеевич, Пуро Николай Сергеевич</t>
  </si>
  <si>
    <t>ООО ПФ "ГРАДЭКО"</t>
  </si>
  <si>
    <t>Итого:</t>
  </si>
  <si>
    <t>2019 год</t>
  </si>
  <si>
    <t>2020 год</t>
  </si>
  <si>
    <t>Руководитель организации_______________________________________Сизов С.Н.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</si>
</sst>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  <numFmt numFmtId="181" formatCode="0.0"/>
  </numFmts>
  <fonts count="82">
    <font>
      <sz val="10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8"/>
      <name val="Verdana"/>
      <family val="2"/>
    </font>
    <font>
      <sz val="10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Arial Cyr"/>
      <family val="0"/>
    </font>
    <font>
      <sz val="11"/>
      <color indexed="9"/>
      <name val="Tahoma"/>
      <family val="2"/>
    </font>
    <font>
      <sz val="11"/>
      <color indexed="12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sz val="11"/>
      <name val="Arial Cyr"/>
      <family val="0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13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medium"/>
      <top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dashed"/>
      <right/>
      <top style="thin"/>
      <bottom style="thin"/>
    </border>
    <border>
      <left/>
      <right style="medium">
        <color indexed="63"/>
      </right>
      <top style="thin"/>
      <bottom style="thin"/>
    </border>
    <border>
      <left style="dashed"/>
      <right/>
      <top style="thin"/>
      <bottom style="medium">
        <color indexed="63"/>
      </bottom>
    </border>
    <border>
      <left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/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8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32" borderId="0" xfId="61" applyFont="1" applyFill="1" applyAlignment="1">
      <alignment vertical="center" wrapText="1"/>
      <protection/>
    </xf>
    <xf numFmtId="14" fontId="1" fillId="32" borderId="0" xfId="63" applyNumberFormat="1" applyFont="1" applyFill="1" applyAlignment="1">
      <alignment horizontal="center" vertical="center" wrapText="1"/>
      <protection/>
    </xf>
    <xf numFmtId="49" fontId="1" fillId="32" borderId="0" xfId="63" applyNumberFormat="1" applyFont="1" applyFill="1" applyAlignment="1">
      <alignment horizontal="center" vertical="center" wrapText="1"/>
      <protection/>
    </xf>
    <xf numFmtId="0" fontId="1" fillId="32" borderId="0" xfId="60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10" fillId="0" borderId="0" xfId="59" applyNumberFormat="1" applyFont="1" applyAlignment="1">
      <alignment horizontal="left"/>
      <protection/>
    </xf>
    <xf numFmtId="49" fontId="10" fillId="0" borderId="0" xfId="59" applyNumberFormat="1" applyFont="1">
      <alignment/>
      <protection/>
    </xf>
    <xf numFmtId="49" fontId="11" fillId="0" borderId="0" xfId="59" applyNumberFormat="1" applyFont="1">
      <alignment/>
      <protection/>
    </xf>
    <xf numFmtId="2" fontId="11" fillId="0" borderId="0" xfId="59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right"/>
      <protection/>
    </xf>
    <xf numFmtId="0" fontId="11" fillId="0" borderId="0" xfId="59" applyFont="1" applyAlignment="1">
      <alignment horizontal="right"/>
      <protection/>
    </xf>
    <xf numFmtId="0" fontId="10" fillId="0" borderId="0" xfId="59" applyFont="1">
      <alignment/>
      <protection/>
    </xf>
    <xf numFmtId="1" fontId="11" fillId="0" borderId="0" xfId="59" applyNumberFormat="1" applyFont="1" applyAlignment="1">
      <alignment horizontal="left"/>
      <protection/>
    </xf>
    <xf numFmtId="1" fontId="11" fillId="0" borderId="0" xfId="59" applyNumberFormat="1" applyFont="1">
      <alignment/>
      <protection/>
    </xf>
    <xf numFmtId="1" fontId="11" fillId="0" borderId="0" xfId="59" applyNumberFormat="1" applyFont="1" applyAlignment="1">
      <alignment horizontal="center" vertical="center" wrapText="1"/>
      <protection/>
    </xf>
    <xf numFmtId="1" fontId="11" fillId="0" borderId="0" xfId="59" applyNumberFormat="1" applyFont="1" applyAlignment="1">
      <alignment horizontal="right"/>
      <protection/>
    </xf>
    <xf numFmtId="0" fontId="11" fillId="0" borderId="0" xfId="59" applyFont="1" applyAlignment="1">
      <alignment horizontal="right" vertical="center" wrapText="1"/>
      <protection/>
    </xf>
    <xf numFmtId="0" fontId="16" fillId="0" borderId="0" xfId="59" applyFont="1" applyAlignment="1">
      <alignment horizontal="center" vertical="top" wrapText="1"/>
      <protection/>
    </xf>
    <xf numFmtId="0" fontId="16" fillId="0" borderId="0" xfId="59" applyFont="1" applyAlignment="1" applyProtection="1">
      <alignment horizontal="center" vertical="top" wrapText="1"/>
      <protection locked="0"/>
    </xf>
    <xf numFmtId="0" fontId="18" fillId="0" borderId="0" xfId="60" applyFont="1" applyAlignment="1">
      <alignment vertical="center" wrapText="1"/>
      <protection/>
    </xf>
    <xf numFmtId="0" fontId="18" fillId="0" borderId="0" xfId="60" applyFont="1" applyAlignment="1">
      <alignment horizontal="left" vertical="center" wrapText="1"/>
      <protection/>
    </xf>
    <xf numFmtId="0" fontId="18" fillId="0" borderId="0" xfId="60" applyFont="1" applyAlignment="1">
      <alignment horizontal="center" vertical="center" wrapText="1"/>
      <protection/>
    </xf>
    <xf numFmtId="0" fontId="19" fillId="0" borderId="0" xfId="60" applyFont="1" applyAlignment="1">
      <alignment vertical="center" wrapText="1"/>
      <protection/>
    </xf>
    <xf numFmtId="0" fontId="1" fillId="0" borderId="0" xfId="60" applyFont="1" applyAlignment="1">
      <alignment vertical="center" wrapText="1"/>
      <protection/>
    </xf>
    <xf numFmtId="0" fontId="3" fillId="0" borderId="0" xfId="60" applyFont="1" applyAlignment="1">
      <alignment horizontal="right" vertical="center" wrapText="1"/>
      <protection/>
    </xf>
    <xf numFmtId="0" fontId="1" fillId="32" borderId="0" xfId="60" applyFont="1" applyFill="1" applyAlignment="1">
      <alignment vertical="center" wrapText="1"/>
      <protection/>
    </xf>
    <xf numFmtId="0" fontId="3" fillId="32" borderId="0" xfId="61" applyFont="1" applyFill="1" applyAlignment="1">
      <alignment vertical="center" wrapText="1"/>
      <protection/>
    </xf>
    <xf numFmtId="0" fontId="3" fillId="0" borderId="0" xfId="61" applyFont="1" applyAlignment="1">
      <alignment horizontal="right" vertical="center" wrapText="1"/>
      <protection/>
    </xf>
    <xf numFmtId="0" fontId="1" fillId="0" borderId="0" xfId="61" applyFont="1" applyAlignment="1">
      <alignment vertical="center" wrapText="1"/>
      <protection/>
    </xf>
    <xf numFmtId="0" fontId="1" fillId="32" borderId="0" xfId="61" applyFont="1" applyFill="1" applyAlignment="1">
      <alignment horizontal="center" vertical="center" wrapText="1"/>
      <protection/>
    </xf>
    <xf numFmtId="0" fontId="1" fillId="32" borderId="10" xfId="61" applyFont="1" applyFill="1" applyBorder="1" applyAlignment="1">
      <alignment vertical="center" wrapText="1"/>
      <protection/>
    </xf>
    <xf numFmtId="0" fontId="1" fillId="32" borderId="11" xfId="61" applyFont="1" applyFill="1" applyBorder="1" applyAlignment="1">
      <alignment vertical="center" wrapText="1"/>
      <protection/>
    </xf>
    <xf numFmtId="0" fontId="1" fillId="32" borderId="11" xfId="61" applyFont="1" applyFill="1" applyBorder="1" applyAlignment="1">
      <alignment horizontal="center" vertical="center" wrapText="1"/>
      <protection/>
    </xf>
    <xf numFmtId="0" fontId="3" fillId="32" borderId="12" xfId="61" applyFont="1" applyFill="1" applyBorder="1" applyAlignment="1">
      <alignment vertical="center" wrapText="1"/>
      <protection/>
    </xf>
    <xf numFmtId="0" fontId="1" fillId="32" borderId="13" xfId="61" applyFont="1" applyFill="1" applyBorder="1" applyAlignment="1">
      <alignment vertical="center" wrapText="1"/>
      <protection/>
    </xf>
    <xf numFmtId="0" fontId="3" fillId="32" borderId="14" xfId="61" applyFont="1" applyFill="1" applyBorder="1" applyAlignment="1">
      <alignment horizontal="center" vertical="center" wrapText="1"/>
      <protection/>
    </xf>
    <xf numFmtId="0" fontId="3" fillId="32" borderId="15" xfId="61" applyFont="1" applyFill="1" applyBorder="1" applyAlignment="1">
      <alignment vertical="center" wrapText="1"/>
      <protection/>
    </xf>
    <xf numFmtId="14" fontId="18" fillId="32" borderId="0" xfId="63" applyNumberFormat="1" applyFont="1" applyFill="1" applyAlignment="1">
      <alignment horizontal="center" vertical="center" wrapText="1"/>
      <protection/>
    </xf>
    <xf numFmtId="0" fontId="18" fillId="32" borderId="13" xfId="63" applyFont="1" applyFill="1" applyBorder="1" applyAlignment="1">
      <alignment horizontal="center" vertical="center" wrapText="1"/>
      <protection/>
    </xf>
    <xf numFmtId="0" fontId="18" fillId="32" borderId="0" xfId="63" applyFont="1" applyFill="1" applyAlignment="1">
      <alignment horizontal="center" vertical="center" wrapText="1"/>
      <protection/>
    </xf>
    <xf numFmtId="0" fontId="1" fillId="32" borderId="0" xfId="63" applyFont="1" applyFill="1" applyAlignment="1">
      <alignment horizontal="center" vertical="center" wrapText="1"/>
      <protection/>
    </xf>
    <xf numFmtId="0" fontId="1" fillId="32" borderId="15" xfId="60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top"/>
    </xf>
    <xf numFmtId="0" fontId="3" fillId="32" borderId="16" xfId="61" applyFont="1" applyFill="1" applyBorder="1" applyAlignment="1">
      <alignment horizontal="center" vertical="center" wrapText="1"/>
      <protection/>
    </xf>
    <xf numFmtId="0" fontId="1" fillId="32" borderId="15" xfId="61" applyFont="1" applyFill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 wrapText="1"/>
      <protection/>
    </xf>
    <xf numFmtId="49" fontId="3" fillId="32" borderId="0" xfId="63" applyNumberFormat="1" applyFont="1" applyFill="1" applyAlignment="1">
      <alignment horizontal="center" vertical="center" wrapText="1"/>
      <protection/>
    </xf>
    <xf numFmtId="14" fontId="1" fillId="32" borderId="15" xfId="63" applyNumberFormat="1" applyFont="1" applyFill="1" applyBorder="1" applyAlignment="1">
      <alignment horizontal="center" vertical="center" wrapText="1"/>
      <protection/>
    </xf>
    <xf numFmtId="49" fontId="19" fillId="0" borderId="0" xfId="0" applyNumberFormat="1" applyFont="1" applyAlignment="1">
      <alignment horizontal="center" vertical="center" wrapText="1"/>
    </xf>
    <xf numFmtId="0" fontId="3" fillId="32" borderId="14" xfId="63" applyFont="1" applyFill="1" applyBorder="1" applyAlignment="1">
      <alignment horizontal="center" vertical="center" wrapText="1"/>
      <protection/>
    </xf>
    <xf numFmtId="0" fontId="3" fillId="32" borderId="0" xfId="63" applyFont="1" applyFill="1" applyAlignment="1">
      <alignment horizontal="center" vertical="center" wrapText="1"/>
      <protection/>
    </xf>
    <xf numFmtId="0" fontId="3" fillId="32" borderId="17" xfId="63" applyFont="1" applyFill="1" applyBorder="1" applyAlignment="1">
      <alignment horizontal="center" vertical="center" wrapText="1"/>
      <protection/>
    </xf>
    <xf numFmtId="0" fontId="1" fillId="32" borderId="18" xfId="61" applyFont="1" applyFill="1" applyBorder="1" applyAlignment="1">
      <alignment horizontal="right" vertical="center" wrapText="1" indent="1"/>
      <protection/>
    </xf>
    <xf numFmtId="0" fontId="1" fillId="32" borderId="19" xfId="61" applyFont="1" applyFill="1" applyBorder="1" applyAlignment="1">
      <alignment horizontal="right" vertical="center" wrapText="1" indent="1"/>
      <protection/>
    </xf>
    <xf numFmtId="49" fontId="18" fillId="0" borderId="0" xfId="63" applyNumberFormat="1" applyFont="1" applyAlignment="1">
      <alignment horizontal="left" vertical="center" wrapText="1"/>
      <protection/>
    </xf>
    <xf numFmtId="49" fontId="1" fillId="32" borderId="13" xfId="63" applyNumberFormat="1" applyFont="1" applyFill="1" applyBorder="1" applyAlignment="1">
      <alignment horizontal="center" vertical="center" wrapText="1"/>
      <protection/>
    </xf>
    <xf numFmtId="49" fontId="1" fillId="32" borderId="18" xfId="63" applyNumberFormat="1" applyFont="1" applyFill="1" applyBorder="1" applyAlignment="1">
      <alignment horizontal="right" vertical="center" wrapText="1" indent="1"/>
      <protection/>
    </xf>
    <xf numFmtId="49" fontId="1" fillId="0" borderId="0" xfId="63" applyNumberFormat="1" applyFont="1" applyAlignment="1">
      <alignment horizontal="center" vertical="center" wrapText="1"/>
      <protection/>
    </xf>
    <xf numFmtId="49" fontId="1" fillId="32" borderId="19" xfId="63" applyNumberFormat="1" applyFont="1" applyFill="1" applyBorder="1" applyAlignment="1">
      <alignment horizontal="right" vertical="center" wrapText="1" indent="1"/>
      <protection/>
    </xf>
    <xf numFmtId="0" fontId="1" fillId="32" borderId="20" xfId="61" applyFont="1" applyFill="1" applyBorder="1" applyAlignment="1">
      <alignment vertical="center" wrapText="1"/>
      <protection/>
    </xf>
    <xf numFmtId="0" fontId="1" fillId="32" borderId="21" xfId="61" applyFont="1" applyFill="1" applyBorder="1" applyAlignment="1">
      <alignment vertical="center" wrapText="1"/>
      <protection/>
    </xf>
    <xf numFmtId="0" fontId="1" fillId="32" borderId="21" xfId="61" applyFont="1" applyFill="1" applyBorder="1" applyAlignment="1">
      <alignment horizontal="center" vertical="center" wrapText="1"/>
      <protection/>
    </xf>
    <xf numFmtId="0" fontId="1" fillId="32" borderId="22" xfId="61" applyFont="1" applyFill="1" applyBorder="1" applyAlignment="1">
      <alignment horizontal="center" vertical="center" wrapText="1"/>
      <protection/>
    </xf>
    <xf numFmtId="0" fontId="1" fillId="0" borderId="0" xfId="60" applyFont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7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175" fontId="24" fillId="0" borderId="0" xfId="0" applyNumberFormat="1" applyFont="1" applyAlignment="1">
      <alignment/>
    </xf>
    <xf numFmtId="175" fontId="23" fillId="0" borderId="0" xfId="0" applyNumberFormat="1" applyFont="1" applyAlignment="1">
      <alignment/>
    </xf>
    <xf numFmtId="0" fontId="11" fillId="0" borderId="0" xfId="59" applyFont="1" applyAlignment="1">
      <alignment horizontal="left"/>
      <protection/>
    </xf>
    <xf numFmtId="0" fontId="12" fillId="0" borderId="0" xfId="59" applyFont="1">
      <alignment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0" fontId="14" fillId="0" borderId="0" xfId="59" applyFont="1">
      <alignment/>
      <protection/>
    </xf>
    <xf numFmtId="0" fontId="15" fillId="0" borderId="0" xfId="59" applyFont="1">
      <alignment/>
      <protection/>
    </xf>
    <xf numFmtId="0" fontId="16" fillId="0" borderId="0" xfId="59" applyFont="1" applyAlignment="1">
      <alignment horizontal="center" vertical="center" wrapText="1"/>
      <protection/>
    </xf>
    <xf numFmtId="0" fontId="16" fillId="0" borderId="0" xfId="59" applyFont="1">
      <alignment/>
      <protection/>
    </xf>
    <xf numFmtId="0" fontId="12" fillId="0" borderId="0" xfId="59" applyFont="1" applyAlignment="1">
      <alignment horizontal="centerContinuous" wrapText="1"/>
      <protection/>
    </xf>
    <xf numFmtId="172" fontId="13" fillId="0" borderId="0" xfId="59" applyNumberFormat="1" applyFont="1">
      <alignment/>
      <protection/>
    </xf>
    <xf numFmtId="0" fontId="17" fillId="0" borderId="0" xfId="59" applyFont="1">
      <alignment/>
      <protection/>
    </xf>
    <xf numFmtId="0" fontId="16" fillId="0" borderId="0" xfId="59" applyFont="1" applyAlignment="1">
      <alignment horizontal="left" vertical="center" wrapText="1"/>
      <protection/>
    </xf>
    <xf numFmtId="0" fontId="16" fillId="0" borderId="0" xfId="59" applyFont="1" applyAlignment="1">
      <alignment vertical="top" wrapText="1"/>
      <protection/>
    </xf>
    <xf numFmtId="0" fontId="10" fillId="0" borderId="0" xfId="59" applyFont="1" applyAlignment="1">
      <alignment horizontal="left"/>
      <protection/>
    </xf>
    <xf numFmtId="172" fontId="8" fillId="0" borderId="0" xfId="0" applyNumberFormat="1" applyFont="1" applyAlignment="1">
      <alignment/>
    </xf>
    <xf numFmtId="0" fontId="80" fillId="0" borderId="0" xfId="0" applyFont="1" applyAlignment="1">
      <alignment/>
    </xf>
    <xf numFmtId="0" fontId="50" fillId="0" borderId="0" xfId="59" applyFont="1" applyAlignment="1">
      <alignment horizontal="center" vertical="center" wrapText="1"/>
      <protection/>
    </xf>
    <xf numFmtId="0" fontId="50" fillId="0" borderId="0" xfId="59" applyFont="1">
      <alignment/>
      <protection/>
    </xf>
    <xf numFmtId="0" fontId="51" fillId="0" borderId="0" xfId="59" applyFont="1" applyAlignment="1">
      <alignment horizontal="center" vertical="center" wrapText="1"/>
      <protection/>
    </xf>
    <xf numFmtId="0" fontId="51" fillId="0" borderId="0" xfId="59" applyFont="1">
      <alignment/>
      <protection/>
    </xf>
    <xf numFmtId="0" fontId="51" fillId="0" borderId="0" xfId="59" applyFont="1" applyAlignment="1" applyProtection="1">
      <alignment horizontal="centerContinuous" vertical="center" wrapText="1"/>
      <protection hidden="1"/>
    </xf>
    <xf numFmtId="0" fontId="51" fillId="0" borderId="0" xfId="59" applyFont="1" applyAlignment="1">
      <alignment horizontal="centerContinuous" vertical="center" wrapText="1"/>
      <protection/>
    </xf>
    <xf numFmtId="0" fontId="50" fillId="0" borderId="0" xfId="59" applyFont="1" applyAlignment="1">
      <alignment horizontal="centerContinuous" wrapText="1"/>
      <protection/>
    </xf>
    <xf numFmtId="0" fontId="51" fillId="0" borderId="23" xfId="59" applyFont="1" applyBorder="1" applyAlignment="1">
      <alignment horizontal="center" vertical="center" wrapText="1"/>
      <protection/>
    </xf>
    <xf numFmtId="0" fontId="51" fillId="0" borderId="24" xfId="59" applyFont="1" applyBorder="1" applyAlignment="1">
      <alignment horizontal="center" vertical="center" wrapText="1"/>
      <protection/>
    </xf>
    <xf numFmtId="0" fontId="51" fillId="0" borderId="24" xfId="59" applyFont="1" applyBorder="1" applyAlignment="1">
      <alignment horizontal="center"/>
      <protection/>
    </xf>
    <xf numFmtId="0" fontId="51" fillId="0" borderId="25" xfId="64" applyFont="1" applyBorder="1" applyAlignment="1" applyProtection="1">
      <alignment horizontal="center" vertical="center" wrapText="1"/>
      <protection hidden="1"/>
    </xf>
    <xf numFmtId="0" fontId="51" fillId="0" borderId="26" xfId="64" applyFont="1" applyBorder="1" applyAlignment="1" applyProtection="1">
      <alignment horizontal="center" vertical="center" wrapText="1"/>
      <protection hidden="1"/>
    </xf>
    <xf numFmtId="0" fontId="51" fillId="0" borderId="27" xfId="59" applyFont="1" applyBorder="1" applyAlignment="1">
      <alignment horizontal="center" vertical="center" wrapText="1"/>
      <protection/>
    </xf>
    <xf numFmtId="0" fontId="51" fillId="0" borderId="28" xfId="59" applyFont="1" applyBorder="1" applyAlignment="1">
      <alignment horizontal="center" vertical="center" wrapText="1"/>
      <protection/>
    </xf>
    <xf numFmtId="0" fontId="51" fillId="0" borderId="28" xfId="59" applyFont="1" applyBorder="1" applyAlignment="1">
      <alignment horizontal="center"/>
      <protection/>
    </xf>
    <xf numFmtId="0" fontId="51" fillId="0" borderId="28" xfId="64" applyFont="1" applyBorder="1" applyAlignment="1" applyProtection="1">
      <alignment horizontal="center" vertical="center" wrapText="1"/>
      <protection hidden="1"/>
    </xf>
    <xf numFmtId="0" fontId="51" fillId="0" borderId="29" xfId="64" applyFont="1" applyBorder="1" applyAlignment="1" applyProtection="1">
      <alignment horizontal="center" vertical="center" wrapText="1"/>
      <protection hidden="1"/>
    </xf>
    <xf numFmtId="0" fontId="50" fillId="0" borderId="30" xfId="59" applyFont="1" applyBorder="1" applyAlignment="1">
      <alignment horizontal="center" vertical="center" wrapText="1"/>
      <protection/>
    </xf>
    <xf numFmtId="0" fontId="50" fillId="0" borderId="31" xfId="59" applyFont="1" applyBorder="1" applyAlignment="1">
      <alignment vertical="center" wrapText="1"/>
      <protection/>
    </xf>
    <xf numFmtId="0" fontId="50" fillId="0" borderId="31" xfId="59" applyFont="1" applyBorder="1" applyAlignment="1">
      <alignment horizontal="center" vertical="top" wrapText="1"/>
      <protection/>
    </xf>
    <xf numFmtId="172" fontId="50" fillId="0" borderId="31" xfId="59" applyNumberFormat="1" applyFont="1" applyBorder="1" applyAlignment="1" applyProtection="1">
      <alignment vertical="top" wrapText="1"/>
      <protection locked="0"/>
    </xf>
    <xf numFmtId="175" fontId="50" fillId="0" borderId="31" xfId="59" applyNumberFormat="1" applyFont="1" applyBorder="1" applyAlignment="1" applyProtection="1">
      <alignment vertical="top" wrapText="1"/>
      <protection locked="0"/>
    </xf>
    <xf numFmtId="172" fontId="51" fillId="0" borderId="31" xfId="59" applyNumberFormat="1" applyFont="1" applyBorder="1" applyAlignment="1" applyProtection="1">
      <alignment vertical="top" wrapText="1"/>
      <protection locked="0"/>
    </xf>
    <xf numFmtId="0" fontId="50" fillId="0" borderId="32" xfId="59" applyFont="1" applyBorder="1" applyAlignment="1">
      <alignment horizontal="center" vertical="center" wrapText="1"/>
      <protection/>
    </xf>
    <xf numFmtId="0" fontId="50" fillId="0" borderId="33" xfId="59" applyFont="1" applyBorder="1" applyAlignment="1">
      <alignment vertical="center" wrapText="1"/>
      <protection/>
    </xf>
    <xf numFmtId="0" fontId="50" fillId="0" borderId="33" xfId="59" applyFont="1" applyBorder="1" applyAlignment="1">
      <alignment horizontal="center" vertical="top" wrapText="1"/>
      <protection/>
    </xf>
    <xf numFmtId="172" fontId="50" fillId="0" borderId="33" xfId="59" applyNumberFormat="1" applyFont="1" applyBorder="1">
      <alignment/>
      <protection/>
    </xf>
    <xf numFmtId="175" fontId="50" fillId="0" borderId="33" xfId="59" applyNumberFormat="1" applyFont="1" applyBorder="1">
      <alignment/>
      <protection/>
    </xf>
    <xf numFmtId="172" fontId="51" fillId="0" borderId="33" xfId="59" applyNumberFormat="1" applyFont="1" applyBorder="1">
      <alignment/>
      <protection/>
    </xf>
    <xf numFmtId="172" fontId="50" fillId="0" borderId="34" xfId="59" applyNumberFormat="1" applyFont="1" applyBorder="1">
      <alignment/>
      <protection/>
    </xf>
    <xf numFmtId="172" fontId="51" fillId="0" borderId="34" xfId="59" applyNumberFormat="1" applyFont="1" applyBorder="1">
      <alignment/>
      <protection/>
    </xf>
    <xf numFmtId="172" fontId="50" fillId="0" borderId="33" xfId="59" applyNumberFormat="1" applyFont="1" applyBorder="1" applyProtection="1">
      <alignment/>
      <protection locked="0"/>
    </xf>
    <xf numFmtId="172" fontId="51" fillId="0" borderId="33" xfId="59" applyNumberFormat="1" applyFont="1" applyBorder="1" applyProtection="1">
      <alignment/>
      <protection locked="0"/>
    </xf>
    <xf numFmtId="172" fontId="50" fillId="0" borderId="34" xfId="59" applyNumberFormat="1" applyFont="1" applyBorder="1" applyProtection="1">
      <alignment/>
      <protection locked="0"/>
    </xf>
    <xf numFmtId="172" fontId="51" fillId="0" borderId="34" xfId="59" applyNumberFormat="1" applyFont="1" applyBorder="1" applyProtection="1">
      <alignment/>
      <protection locked="0"/>
    </xf>
    <xf numFmtId="0" fontId="50" fillId="0" borderId="33" xfId="59" applyFont="1" applyBorder="1" applyAlignment="1">
      <alignment horizontal="center" vertical="center"/>
      <protection/>
    </xf>
    <xf numFmtId="2" fontId="50" fillId="0" borderId="33" xfId="59" applyNumberFormat="1" applyFont="1" applyBorder="1" applyProtection="1">
      <alignment/>
      <protection locked="0"/>
    </xf>
    <xf numFmtId="2" fontId="51" fillId="0" borderId="33" xfId="59" applyNumberFormat="1" applyFont="1" applyBorder="1" applyProtection="1">
      <alignment/>
      <protection locked="0"/>
    </xf>
    <xf numFmtId="2" fontId="50" fillId="0" borderId="34" xfId="59" applyNumberFormat="1" applyFont="1" applyBorder="1" applyProtection="1">
      <alignment/>
      <protection locked="0"/>
    </xf>
    <xf numFmtId="2" fontId="51" fillId="0" borderId="34" xfId="59" applyNumberFormat="1" applyFont="1" applyBorder="1" applyProtection="1">
      <alignment/>
      <protection locked="0"/>
    </xf>
    <xf numFmtId="175" fontId="50" fillId="0" borderId="33" xfId="59" applyNumberFormat="1" applyFont="1" applyBorder="1" applyProtection="1">
      <alignment/>
      <protection locked="0"/>
    </xf>
    <xf numFmtId="0" fontId="50" fillId="0" borderId="35" xfId="59" applyFont="1" applyBorder="1" applyAlignment="1">
      <alignment horizontal="center" vertical="center" wrapText="1"/>
      <protection/>
    </xf>
    <xf numFmtId="0" fontId="50" fillId="0" borderId="36" xfId="59" applyFont="1" applyBorder="1" applyAlignment="1">
      <alignment vertical="center" wrapText="1"/>
      <protection/>
    </xf>
    <xf numFmtId="0" fontId="50" fillId="0" borderId="36" xfId="59" applyFont="1" applyBorder="1" applyAlignment="1">
      <alignment horizontal="center" vertical="top" wrapText="1"/>
      <protection/>
    </xf>
    <xf numFmtId="172" fontId="50" fillId="0" borderId="36" xfId="59" applyNumberFormat="1" applyFont="1" applyBorder="1" applyProtection="1">
      <alignment/>
      <protection locked="0"/>
    </xf>
    <xf numFmtId="172" fontId="51" fillId="0" borderId="36" xfId="59" applyNumberFormat="1" applyFont="1" applyBorder="1" applyProtection="1">
      <alignment/>
      <protection locked="0"/>
    </xf>
    <xf numFmtId="172" fontId="50" fillId="0" borderId="31" xfId="59" applyNumberFormat="1" applyFont="1" applyBorder="1" applyAlignment="1" applyProtection="1">
      <alignment horizontal="center" vertical="top" wrapText="1"/>
      <protection locked="0"/>
    </xf>
    <xf numFmtId="172" fontId="51" fillId="0" borderId="31" xfId="59" applyNumberFormat="1" applyFont="1" applyBorder="1" applyAlignment="1" applyProtection="1">
      <alignment horizontal="center" vertical="top" wrapText="1"/>
      <protection locked="0"/>
    </xf>
    <xf numFmtId="172" fontId="50" fillId="0" borderId="33" xfId="59" applyNumberFormat="1" applyFont="1" applyBorder="1" applyAlignment="1">
      <alignment horizontal="center"/>
      <protection/>
    </xf>
    <xf numFmtId="172" fontId="50" fillId="0" borderId="33" xfId="59" applyNumberFormat="1" applyFont="1" applyBorder="1" applyAlignment="1" applyProtection="1">
      <alignment horizontal="center"/>
      <protection locked="0"/>
    </xf>
    <xf numFmtId="172" fontId="51" fillId="0" borderId="33" xfId="59" applyNumberFormat="1" applyFont="1" applyBorder="1" applyAlignment="1">
      <alignment horizontal="center"/>
      <protection/>
    </xf>
    <xf numFmtId="172" fontId="51" fillId="0" borderId="33" xfId="59" applyNumberFormat="1" applyFont="1" applyBorder="1" applyAlignment="1" applyProtection="1">
      <alignment horizontal="center"/>
      <protection locked="0"/>
    </xf>
    <xf numFmtId="2" fontId="50" fillId="0" borderId="33" xfId="59" applyNumberFormat="1" applyFont="1" applyBorder="1" applyAlignment="1" applyProtection="1">
      <alignment horizontal="center"/>
      <protection locked="0"/>
    </xf>
    <xf numFmtId="2" fontId="51" fillId="0" borderId="34" xfId="59" applyNumberFormat="1" applyFont="1" applyBorder="1" applyAlignment="1" applyProtection="1">
      <alignment horizontal="center"/>
      <protection locked="0"/>
    </xf>
    <xf numFmtId="2" fontId="50" fillId="0" borderId="34" xfId="59" applyNumberFormat="1" applyFont="1" applyBorder="1" applyAlignment="1" applyProtection="1">
      <alignment horizontal="center"/>
      <protection locked="0"/>
    </xf>
    <xf numFmtId="0" fontId="50" fillId="0" borderId="36" xfId="59" applyFont="1" applyBorder="1" applyAlignment="1">
      <alignment horizontal="center" vertical="center"/>
      <protection/>
    </xf>
    <xf numFmtId="172" fontId="51" fillId="0" borderId="34" xfId="59" applyNumberFormat="1" applyFont="1" applyBorder="1" applyAlignment="1">
      <alignment horizontal="center"/>
      <protection/>
    </xf>
    <xf numFmtId="172" fontId="50" fillId="0" borderId="34" xfId="59" applyNumberFormat="1" applyFont="1" applyBorder="1" applyAlignment="1">
      <alignment horizontal="center"/>
      <protection/>
    </xf>
    <xf numFmtId="0" fontId="50" fillId="0" borderId="37" xfId="59" applyFont="1" applyBorder="1" applyAlignment="1">
      <alignment horizontal="center" vertical="center" wrapText="1"/>
      <protection/>
    </xf>
    <xf numFmtId="0" fontId="50" fillId="0" borderId="38" xfId="59" applyFont="1" applyBorder="1" applyAlignment="1">
      <alignment vertical="center" wrapText="1"/>
      <protection/>
    </xf>
    <xf numFmtId="0" fontId="50" fillId="0" borderId="38" xfId="59" applyFont="1" applyBorder="1" applyAlignment="1">
      <alignment horizontal="center" vertical="center"/>
      <protection/>
    </xf>
    <xf numFmtId="172" fontId="51" fillId="0" borderId="38" xfId="59" applyNumberFormat="1" applyFont="1" applyBorder="1" applyAlignment="1">
      <alignment horizontal="center"/>
      <protection/>
    </xf>
    <xf numFmtId="0" fontId="50" fillId="0" borderId="0" xfId="59" applyFont="1" applyAlignment="1">
      <alignment vertical="center" wrapText="1"/>
      <protection/>
    </xf>
    <xf numFmtId="0" fontId="51" fillId="0" borderId="0" xfId="59" applyFont="1" applyAlignment="1">
      <alignment horizontal="left" vertical="center" wrapText="1"/>
      <protection/>
    </xf>
    <xf numFmtId="0" fontId="50" fillId="0" borderId="0" xfId="59" applyFont="1" applyAlignment="1" applyProtection="1">
      <alignment horizontal="center"/>
      <protection locked="0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173" fontId="53" fillId="0" borderId="0" xfId="0" applyNumberFormat="1" applyFont="1" applyAlignment="1">
      <alignment/>
    </xf>
    <xf numFmtId="0" fontId="55" fillId="0" borderId="0" xfId="0" applyFont="1" applyAlignment="1">
      <alignment wrapText="1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vertical="center" wrapText="1"/>
    </xf>
    <xf numFmtId="172" fontId="54" fillId="0" borderId="45" xfId="0" applyNumberFormat="1" applyFont="1" applyBorder="1" applyAlignment="1">
      <alignment horizontal="center" vertical="center"/>
    </xf>
    <xf numFmtId="172" fontId="54" fillId="0" borderId="47" xfId="0" applyNumberFormat="1" applyFont="1" applyBorder="1" applyAlignment="1">
      <alignment horizontal="center" vertical="center"/>
    </xf>
    <xf numFmtId="172" fontId="54" fillId="0" borderId="46" xfId="0" applyNumberFormat="1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 wrapText="1"/>
    </xf>
    <xf numFmtId="0" fontId="53" fillId="0" borderId="46" xfId="0" applyFont="1" applyBorder="1" applyAlignment="1">
      <alignment vertical="center" wrapText="1"/>
    </xf>
    <xf numFmtId="172" fontId="53" fillId="0" borderId="47" xfId="0" applyNumberFormat="1" applyFont="1" applyBorder="1" applyAlignment="1">
      <alignment horizontal="center" vertical="center"/>
    </xf>
    <xf numFmtId="172" fontId="53" fillId="0" borderId="46" xfId="0" applyNumberFormat="1" applyFont="1" applyBorder="1" applyAlignment="1">
      <alignment horizontal="center" vertical="center"/>
    </xf>
    <xf numFmtId="172" fontId="53" fillId="0" borderId="34" xfId="0" applyNumberFormat="1" applyFont="1" applyBorder="1" applyAlignment="1">
      <alignment horizontal="center"/>
    </xf>
    <xf numFmtId="172" fontId="53" fillId="0" borderId="0" xfId="0" applyNumberFormat="1" applyFont="1" applyAlignment="1">
      <alignment/>
    </xf>
    <xf numFmtId="10" fontId="53" fillId="0" borderId="45" xfId="0" applyNumberFormat="1" applyFont="1" applyBorder="1" applyAlignment="1">
      <alignment horizontal="center" vertical="center"/>
    </xf>
    <xf numFmtId="10" fontId="53" fillId="0" borderId="47" xfId="0" applyNumberFormat="1" applyFont="1" applyBorder="1" applyAlignment="1">
      <alignment horizontal="center" vertical="center"/>
    </xf>
    <xf numFmtId="10" fontId="53" fillId="0" borderId="46" xfId="0" applyNumberFormat="1" applyFont="1" applyBorder="1" applyAlignment="1">
      <alignment horizontal="center" vertical="center"/>
    </xf>
    <xf numFmtId="0" fontId="54" fillId="0" borderId="46" xfId="0" applyFont="1" applyBorder="1" applyAlignment="1">
      <alignment horizontal="left" vertical="center" wrapText="1"/>
    </xf>
    <xf numFmtId="172" fontId="53" fillId="0" borderId="45" xfId="0" applyNumberFormat="1" applyFont="1" applyBorder="1" applyAlignment="1">
      <alignment horizontal="center" vertical="center"/>
    </xf>
    <xf numFmtId="0" fontId="56" fillId="0" borderId="46" xfId="0" applyFont="1" applyBorder="1" applyAlignment="1">
      <alignment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41" xfId="0" applyFont="1" applyBorder="1" applyAlignment="1">
      <alignment vertical="center" wrapText="1"/>
    </xf>
    <xf numFmtId="172" fontId="53" fillId="0" borderId="39" xfId="0" applyNumberFormat="1" applyFont="1" applyBorder="1" applyAlignment="1">
      <alignment horizontal="center" vertical="center"/>
    </xf>
    <xf numFmtId="172" fontId="53" fillId="0" borderId="40" xfId="0" applyNumberFormat="1" applyFont="1" applyBorder="1" applyAlignment="1">
      <alignment horizontal="center" vertical="center"/>
    </xf>
    <xf numFmtId="172" fontId="53" fillId="0" borderId="41" xfId="0" applyNumberFormat="1" applyFont="1" applyBorder="1" applyAlignment="1">
      <alignment horizontal="center" vertical="center"/>
    </xf>
    <xf numFmtId="172" fontId="81" fillId="0" borderId="0" xfId="0" applyNumberFormat="1" applyFont="1" applyAlignment="1">
      <alignment/>
    </xf>
    <xf numFmtId="0" fontId="53" fillId="33" borderId="48" xfId="0" applyFont="1" applyFill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center" vertical="center"/>
    </xf>
    <xf numFmtId="0" fontId="53" fillId="33" borderId="49" xfId="0" applyFont="1" applyFill="1" applyBorder="1" applyAlignment="1">
      <alignment horizontal="center" vertical="center" wrapText="1"/>
    </xf>
    <xf numFmtId="0" fontId="53" fillId="33" borderId="50" xfId="0" applyFont="1" applyFill="1" applyBorder="1" applyAlignment="1">
      <alignment horizontal="center" vertical="center" wrapText="1"/>
    </xf>
    <xf numFmtId="0" fontId="57" fillId="0" borderId="51" xfId="0" applyFont="1" applyBorder="1" applyAlignment="1">
      <alignment vertical="center" wrapText="1"/>
    </xf>
    <xf numFmtId="172" fontId="53" fillId="0" borderId="52" xfId="0" applyNumberFormat="1" applyFont="1" applyBorder="1" applyAlignment="1">
      <alignment horizontal="center" vertical="center"/>
    </xf>
    <xf numFmtId="172" fontId="53" fillId="0" borderId="25" xfId="0" applyNumberFormat="1" applyFont="1" applyBorder="1" applyAlignment="1">
      <alignment horizontal="center" vertical="center"/>
    </xf>
    <xf numFmtId="172" fontId="53" fillId="0" borderId="26" xfId="0" applyNumberFormat="1" applyFont="1" applyBorder="1" applyAlignment="1">
      <alignment horizontal="center" vertical="center"/>
    </xf>
    <xf numFmtId="0" fontId="58" fillId="0" borderId="51" xfId="0" applyFont="1" applyBorder="1" applyAlignment="1">
      <alignment vertical="center" wrapText="1"/>
    </xf>
    <xf numFmtId="172" fontId="53" fillId="0" borderId="32" xfId="0" applyNumberFormat="1" applyFont="1" applyBorder="1" applyAlignment="1">
      <alignment horizontal="center" vertical="center"/>
    </xf>
    <xf numFmtId="172" fontId="53" fillId="0" borderId="33" xfId="0" applyNumberFormat="1" applyFont="1" applyBorder="1" applyAlignment="1">
      <alignment horizontal="center" vertical="center"/>
    </xf>
    <xf numFmtId="172" fontId="53" fillId="0" borderId="34" xfId="0" applyNumberFormat="1" applyFont="1" applyBorder="1" applyAlignment="1">
      <alignment horizontal="center" vertical="center"/>
    </xf>
    <xf numFmtId="10" fontId="53" fillId="0" borderId="32" xfId="0" applyNumberFormat="1" applyFont="1" applyBorder="1" applyAlignment="1">
      <alignment horizontal="center" vertical="center"/>
    </xf>
    <xf numFmtId="10" fontId="53" fillId="0" borderId="33" xfId="0" applyNumberFormat="1" applyFont="1" applyBorder="1" applyAlignment="1">
      <alignment horizontal="center" vertical="center"/>
    </xf>
    <xf numFmtId="10" fontId="53" fillId="0" borderId="34" xfId="0" applyNumberFormat="1" applyFont="1" applyBorder="1" applyAlignment="1">
      <alignment horizontal="center" vertical="center"/>
    </xf>
    <xf numFmtId="0" fontId="57" fillId="0" borderId="51" xfId="0" applyFont="1" applyBorder="1" applyAlignment="1">
      <alignment horizontal="left" vertical="center" wrapText="1"/>
    </xf>
    <xf numFmtId="172" fontId="53" fillId="0" borderId="53" xfId="0" applyNumberFormat="1" applyFont="1" applyBorder="1" applyAlignment="1">
      <alignment horizontal="center" vertical="center"/>
    </xf>
    <xf numFmtId="0" fontId="58" fillId="0" borderId="54" xfId="0" applyFont="1" applyBorder="1" applyAlignment="1">
      <alignment vertical="center" wrapText="1"/>
    </xf>
    <xf numFmtId="172" fontId="53" fillId="0" borderId="37" xfId="0" applyNumberFormat="1" applyFont="1" applyBorder="1" applyAlignment="1">
      <alignment horizontal="center" vertical="center"/>
    </xf>
    <xf numFmtId="172" fontId="53" fillId="0" borderId="38" xfId="0" applyNumberFormat="1" applyFont="1" applyBorder="1" applyAlignment="1">
      <alignment horizontal="center" vertical="center"/>
    </xf>
    <xf numFmtId="172" fontId="53" fillId="0" borderId="55" xfId="0" applyNumberFormat="1" applyFont="1" applyBorder="1" applyAlignment="1">
      <alignment horizontal="center" vertical="center"/>
    </xf>
    <xf numFmtId="172" fontId="53" fillId="0" borderId="56" xfId="0" applyNumberFormat="1" applyFont="1" applyBorder="1" applyAlignment="1">
      <alignment horizontal="center" vertical="center"/>
    </xf>
    <xf numFmtId="0" fontId="59" fillId="0" borderId="0" xfId="0" applyFont="1" applyAlignment="1">
      <alignment wrapText="1"/>
    </xf>
    <xf numFmtId="175" fontId="60" fillId="0" borderId="0" xfId="0" applyNumberFormat="1" applyFont="1" applyAlignment="1">
      <alignment/>
    </xf>
    <xf numFmtId="175" fontId="5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37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27" xfId="62" applyFont="1" applyBorder="1" applyAlignment="1">
      <alignment horizontal="center" vertical="center"/>
      <protection/>
    </xf>
    <xf numFmtId="0" fontId="50" fillId="0" borderId="28" xfId="62" applyFont="1" applyBorder="1" applyAlignment="1">
      <alignment horizontal="center" vertical="center"/>
      <protection/>
    </xf>
    <xf numFmtId="172" fontId="50" fillId="0" borderId="30" xfId="0" applyNumberFormat="1" applyFont="1" applyBorder="1" applyAlignment="1">
      <alignment horizontal="center" vertical="center"/>
    </xf>
    <xf numFmtId="172" fontId="50" fillId="0" borderId="31" xfId="0" applyNumberFormat="1" applyFont="1" applyBorder="1" applyAlignment="1">
      <alignment horizontal="center" vertical="center"/>
    </xf>
    <xf numFmtId="172" fontId="50" fillId="0" borderId="57" xfId="0" applyNumberFormat="1" applyFont="1" applyBorder="1" applyAlignment="1">
      <alignment horizontal="center" vertical="center"/>
    </xf>
    <xf numFmtId="172" fontId="50" fillId="0" borderId="32" xfId="0" applyNumberFormat="1" applyFont="1" applyBorder="1" applyAlignment="1">
      <alignment horizontal="center" vertical="center"/>
    </xf>
    <xf numFmtId="172" fontId="50" fillId="0" borderId="33" xfId="0" applyNumberFormat="1" applyFont="1" applyBorder="1" applyAlignment="1">
      <alignment horizontal="center" vertical="center"/>
    </xf>
    <xf numFmtId="172" fontId="50" fillId="0" borderId="34" xfId="0" applyNumberFormat="1" applyFont="1" applyBorder="1" applyAlignment="1">
      <alignment horizontal="center" vertical="center"/>
    </xf>
    <xf numFmtId="172" fontId="50" fillId="0" borderId="35" xfId="0" applyNumberFormat="1" applyFont="1" applyBorder="1" applyAlignment="1">
      <alignment horizontal="center" vertical="center"/>
    </xf>
    <xf numFmtId="172" fontId="50" fillId="0" borderId="36" xfId="0" applyNumberFormat="1" applyFont="1" applyBorder="1" applyAlignment="1">
      <alignment horizontal="center" vertical="center"/>
    </xf>
    <xf numFmtId="172" fontId="50" fillId="0" borderId="58" xfId="0" applyNumberFormat="1" applyFont="1" applyBorder="1" applyAlignment="1">
      <alignment horizontal="center" vertical="center"/>
    </xf>
    <xf numFmtId="172" fontId="50" fillId="0" borderId="27" xfId="0" applyNumberFormat="1" applyFont="1" applyBorder="1" applyAlignment="1">
      <alignment horizontal="center" vertical="center"/>
    </xf>
    <xf numFmtId="172" fontId="50" fillId="0" borderId="28" xfId="0" applyNumberFormat="1" applyFont="1" applyBorder="1" applyAlignment="1">
      <alignment horizontal="center" vertical="center"/>
    </xf>
    <xf numFmtId="172" fontId="50" fillId="0" borderId="29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/>
    </xf>
    <xf numFmtId="0" fontId="50" fillId="0" borderId="5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49" fontId="50" fillId="0" borderId="30" xfId="0" applyNumberFormat="1" applyFont="1" applyBorder="1" applyAlignment="1">
      <alignment horizontal="center" vertical="center"/>
    </xf>
    <xf numFmtId="0" fontId="50" fillId="0" borderId="59" xfId="0" applyFont="1" applyBorder="1" applyAlignment="1">
      <alignment horizontal="left" vertical="center"/>
    </xf>
    <xf numFmtId="0" fontId="50" fillId="0" borderId="60" xfId="0" applyFont="1" applyBorder="1" applyAlignment="1">
      <alignment horizontal="left" vertical="center"/>
    </xf>
    <xf numFmtId="49" fontId="50" fillId="0" borderId="32" xfId="0" applyNumberFormat="1" applyFont="1" applyBorder="1" applyAlignment="1">
      <alignment horizontal="center" vertical="center"/>
    </xf>
    <xf numFmtId="0" fontId="50" fillId="0" borderId="53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50" fillId="0" borderId="62" xfId="0" applyFont="1" applyBorder="1" applyAlignment="1">
      <alignment vertical="center"/>
    </xf>
    <xf numFmtId="0" fontId="50" fillId="0" borderId="63" xfId="0" applyFont="1" applyBorder="1" applyAlignment="1">
      <alignment vertical="center"/>
    </xf>
    <xf numFmtId="0" fontId="50" fillId="0" borderId="64" xfId="0" applyFont="1" applyBorder="1" applyAlignment="1">
      <alignment vertical="center"/>
    </xf>
    <xf numFmtId="0" fontId="50" fillId="0" borderId="65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66" xfId="0" applyFont="1" applyBorder="1" applyAlignment="1">
      <alignment vertical="center"/>
    </xf>
    <xf numFmtId="0" fontId="50" fillId="0" borderId="59" xfId="0" applyFont="1" applyBorder="1" applyAlignment="1">
      <alignment vertical="center"/>
    </xf>
    <xf numFmtId="0" fontId="50" fillId="0" borderId="65" xfId="0" applyFont="1" applyBorder="1" applyAlignment="1">
      <alignment vertical="center"/>
    </xf>
    <xf numFmtId="0" fontId="50" fillId="0" borderId="60" xfId="0" applyFont="1" applyBorder="1" applyAlignment="1">
      <alignment vertical="center"/>
    </xf>
    <xf numFmtId="49" fontId="50" fillId="0" borderId="35" xfId="0" applyNumberFormat="1" applyFont="1" applyBorder="1" applyAlignment="1">
      <alignment horizontal="center" vertical="center"/>
    </xf>
    <xf numFmtId="0" fontId="50" fillId="0" borderId="62" xfId="0" applyFont="1" applyBorder="1" applyAlignment="1">
      <alignment horizontal="left" vertical="center"/>
    </xf>
    <xf numFmtId="0" fontId="50" fillId="0" borderId="63" xfId="0" applyFont="1" applyBorder="1" applyAlignment="1">
      <alignment horizontal="left" vertical="center"/>
    </xf>
    <xf numFmtId="49" fontId="50" fillId="0" borderId="27" xfId="0" applyNumberFormat="1" applyFont="1" applyBorder="1" applyAlignment="1">
      <alignment horizontal="center" vertical="center"/>
    </xf>
    <xf numFmtId="0" fontId="50" fillId="0" borderId="67" xfId="0" applyFont="1" applyBorder="1" applyAlignment="1">
      <alignment horizontal="left" vertical="center"/>
    </xf>
    <xf numFmtId="0" fontId="50" fillId="0" borderId="68" xfId="0" applyFont="1" applyBorder="1" applyAlignment="1">
      <alignment horizontal="left" vertical="center"/>
    </xf>
    <xf numFmtId="2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right"/>
      <protection/>
    </xf>
    <xf numFmtId="0" fontId="7" fillId="0" borderId="33" xfId="57" applyFont="1" applyBorder="1" applyAlignment="1">
      <alignment horizontal="center"/>
      <protection/>
    </xf>
    <xf numFmtId="2" fontId="7" fillId="0" borderId="33" xfId="57" applyNumberFormat="1" applyFont="1" applyBorder="1" applyAlignment="1">
      <alignment horizontal="center"/>
      <protection/>
    </xf>
    <xf numFmtId="2" fontId="27" fillId="0" borderId="33" xfId="57" applyNumberFormat="1" applyFont="1" applyBorder="1" applyAlignment="1">
      <alignment horizontal="center"/>
      <protection/>
    </xf>
    <xf numFmtId="0" fontId="27" fillId="0" borderId="33" xfId="57" applyFont="1" applyBorder="1" applyAlignment="1">
      <alignment horizontal="center"/>
      <protection/>
    </xf>
    <xf numFmtId="0" fontId="0" fillId="0" borderId="33" xfId="0" applyBorder="1" applyAlignment="1">
      <alignment horizontal="center" vertical="center" wrapText="1"/>
    </xf>
    <xf numFmtId="0" fontId="7" fillId="0" borderId="61" xfId="57" applyFont="1" applyBorder="1" applyAlignment="1">
      <alignment horizontal="center" vertical="center" wrapText="1"/>
      <protection/>
    </xf>
    <xf numFmtId="0" fontId="7" fillId="0" borderId="36" xfId="57" applyFont="1" applyBorder="1" applyAlignment="1">
      <alignment horizontal="center" vertical="center" wrapText="1"/>
      <protection/>
    </xf>
    <xf numFmtId="0" fontId="7" fillId="0" borderId="31" xfId="57" applyFont="1" applyBorder="1" applyAlignment="1">
      <alignment horizontal="center" vertical="center" wrapText="1"/>
      <protection/>
    </xf>
    <xf numFmtId="2" fontId="7" fillId="0" borderId="36" xfId="57" applyNumberFormat="1" applyFont="1" applyBorder="1" applyAlignment="1">
      <alignment horizontal="center" vertical="center" wrapText="1"/>
      <protection/>
    </xf>
    <xf numFmtId="2" fontId="7" fillId="0" borderId="31" xfId="57" applyNumberFormat="1" applyFont="1" applyBorder="1" applyAlignment="1">
      <alignment horizontal="center" vertical="center" wrapText="1"/>
      <protection/>
    </xf>
    <xf numFmtId="49" fontId="9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29" fillId="0" borderId="0" xfId="0" applyFont="1" applyAlignment="1">
      <alignment/>
    </xf>
    <xf numFmtId="49" fontId="1" fillId="34" borderId="69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70" xfId="63" applyNumberFormat="1" applyFont="1" applyFill="1" applyBorder="1" applyAlignment="1" applyProtection="1">
      <alignment horizontal="center" vertical="center" wrapText="1"/>
      <protection locked="0"/>
    </xf>
    <xf numFmtId="49" fontId="4" fillId="34" borderId="71" xfId="42" applyNumberFormat="1" applyFill="1" applyBorder="1" applyAlignment="1">
      <alignment horizontal="center" vertical="center" wrapText="1"/>
    </xf>
    <xf numFmtId="49" fontId="1" fillId="34" borderId="72" xfId="63" applyNumberFormat="1" applyFont="1" applyFill="1" applyBorder="1" applyAlignment="1" applyProtection="1">
      <alignment horizontal="center" vertical="center" wrapText="1"/>
      <protection locked="0"/>
    </xf>
    <xf numFmtId="0" fontId="3" fillId="32" borderId="73" xfId="61" applyFont="1" applyFill="1" applyBorder="1" applyAlignment="1">
      <alignment horizontal="center" vertical="center" wrapText="1"/>
      <protection/>
    </xf>
    <xf numFmtId="0" fontId="3" fillId="32" borderId="74" xfId="61" applyFont="1" applyFill="1" applyBorder="1" applyAlignment="1">
      <alignment horizontal="center" vertical="center" wrapText="1"/>
      <protection/>
    </xf>
    <xf numFmtId="0" fontId="3" fillId="32" borderId="75" xfId="61" applyFont="1" applyFill="1" applyBorder="1" applyAlignment="1">
      <alignment horizontal="center" vertical="center" wrapText="1"/>
      <protection/>
    </xf>
    <xf numFmtId="49" fontId="1" fillId="34" borderId="69" xfId="61" applyNumberFormat="1" applyFont="1" applyFill="1" applyBorder="1" applyAlignment="1" applyProtection="1">
      <alignment horizontal="center" vertical="center" wrapText="1"/>
      <protection locked="0"/>
    </xf>
    <xf numFmtId="49" fontId="1" fillId="34" borderId="70" xfId="61" applyNumberFormat="1" applyFont="1" applyFill="1" applyBorder="1" applyAlignment="1" applyProtection="1">
      <alignment horizontal="center" vertical="center" wrapText="1"/>
      <protection locked="0"/>
    </xf>
    <xf numFmtId="49" fontId="1" fillId="34" borderId="71" xfId="61" applyNumberFormat="1" applyFont="1" applyFill="1" applyBorder="1" applyAlignment="1" applyProtection="1">
      <alignment horizontal="center" vertical="center" wrapText="1"/>
      <protection locked="0"/>
    </xf>
    <xf numFmtId="49" fontId="1" fillId="34" borderId="72" xfId="61" applyNumberFormat="1" applyFont="1" applyFill="1" applyBorder="1" applyAlignment="1" applyProtection="1">
      <alignment horizontal="center" vertical="center" wrapText="1"/>
      <protection locked="0"/>
    </xf>
    <xf numFmtId="49" fontId="1" fillId="4" borderId="76" xfId="63" applyNumberFormat="1" applyFont="1" applyFill="1" applyBorder="1" applyAlignment="1">
      <alignment horizontal="center" vertical="center" wrapText="1"/>
      <protection/>
    </xf>
    <xf numFmtId="49" fontId="1" fillId="4" borderId="77" xfId="63" applyNumberFormat="1" applyFont="1" applyFill="1" applyBorder="1" applyAlignment="1">
      <alignment horizontal="center" vertical="center" wrapText="1"/>
      <protection/>
    </xf>
    <xf numFmtId="49" fontId="1" fillId="32" borderId="78" xfId="63" applyNumberFormat="1" applyFont="1" applyFill="1" applyBorder="1" applyAlignment="1">
      <alignment horizontal="center" vertical="center" wrapText="1"/>
      <protection/>
    </xf>
    <xf numFmtId="0" fontId="1" fillId="35" borderId="76" xfId="63" applyFont="1" applyFill="1" applyBorder="1" applyAlignment="1" applyProtection="1">
      <alignment horizontal="center" vertical="center" wrapText="1"/>
      <protection locked="0"/>
    </xf>
    <xf numFmtId="0" fontId="1" fillId="35" borderId="77" xfId="63" applyFont="1" applyFill="1" applyBorder="1" applyAlignment="1" applyProtection="1">
      <alignment horizontal="center" vertical="center" wrapText="1"/>
      <protection locked="0"/>
    </xf>
    <xf numFmtId="49" fontId="1" fillId="4" borderId="76" xfId="63" applyNumberFormat="1" applyFont="1" applyFill="1" applyBorder="1" applyAlignment="1" applyProtection="1">
      <alignment horizontal="center" vertical="center" wrapText="1"/>
      <protection locked="0"/>
    </xf>
    <xf numFmtId="49" fontId="1" fillId="4" borderId="77" xfId="63" applyNumberFormat="1" applyFont="1" applyFill="1" applyBorder="1" applyAlignment="1" applyProtection="1">
      <alignment horizontal="center" vertical="center" wrapText="1"/>
      <protection locked="0"/>
    </xf>
    <xf numFmtId="0" fontId="1" fillId="4" borderId="76" xfId="63" applyFont="1" applyFill="1" applyBorder="1" applyAlignment="1">
      <alignment horizontal="center" vertical="center" wrapText="1"/>
      <protection/>
    </xf>
    <xf numFmtId="0" fontId="1" fillId="4" borderId="77" xfId="63" applyFont="1" applyFill="1" applyBorder="1" applyAlignment="1">
      <alignment horizontal="center" vertical="center" wrapText="1"/>
      <protection/>
    </xf>
    <xf numFmtId="49" fontId="1" fillId="4" borderId="79" xfId="63" applyNumberFormat="1" applyFont="1" applyFill="1" applyBorder="1" applyAlignment="1">
      <alignment horizontal="center" vertical="center" wrapText="1"/>
      <protection/>
    </xf>
    <xf numFmtId="49" fontId="1" fillId="4" borderId="80" xfId="63" applyNumberFormat="1" applyFont="1" applyFill="1" applyBorder="1" applyAlignment="1">
      <alignment horizontal="center" vertical="center" wrapText="1"/>
      <protection/>
    </xf>
    <xf numFmtId="0" fontId="3" fillId="2" borderId="16" xfId="61" applyFont="1" applyFill="1" applyBorder="1" applyAlignment="1">
      <alignment horizontal="center" vertical="center" wrapText="1"/>
      <protection/>
    </xf>
    <xf numFmtId="0" fontId="3" fillId="2" borderId="81" xfId="61" applyFont="1" applyFill="1" applyBorder="1" applyAlignment="1">
      <alignment horizontal="center" vertical="center" wrapText="1"/>
      <protection/>
    </xf>
    <xf numFmtId="0" fontId="3" fillId="2" borderId="82" xfId="61" applyFont="1" applyFill="1" applyBorder="1" applyAlignment="1">
      <alignment horizontal="center" vertical="center" wrapText="1"/>
      <protection/>
    </xf>
    <xf numFmtId="0" fontId="1" fillId="4" borderId="76" xfId="61" applyFont="1" applyFill="1" applyBorder="1" applyAlignment="1">
      <alignment horizontal="center" vertical="center" wrapText="1"/>
      <protection/>
    </xf>
    <xf numFmtId="0" fontId="1" fillId="4" borderId="77" xfId="61" applyFont="1" applyFill="1" applyBorder="1" applyAlignment="1">
      <alignment horizontal="center" vertical="center" wrapText="1"/>
      <protection/>
    </xf>
    <xf numFmtId="0" fontId="3" fillId="4" borderId="83" xfId="63" applyFont="1" applyFill="1" applyBorder="1" applyAlignment="1">
      <alignment horizontal="center" vertical="center" wrapText="1"/>
      <protection/>
    </xf>
    <xf numFmtId="0" fontId="3" fillId="4" borderId="82" xfId="63" applyFont="1" applyFill="1" applyBorder="1" applyAlignment="1">
      <alignment horizontal="center" vertical="center" wrapText="1"/>
      <protection/>
    </xf>
    <xf numFmtId="14" fontId="1" fillId="32" borderId="78" xfId="63" applyNumberFormat="1" applyFont="1" applyFill="1" applyBorder="1" applyAlignment="1">
      <alignment horizontal="center" vertical="center" wrapText="1"/>
      <protection/>
    </xf>
    <xf numFmtId="0" fontId="16" fillId="0" borderId="0" xfId="59" applyFont="1" applyAlignment="1">
      <alignment horizontal="left" vertical="center" wrapText="1"/>
      <protection/>
    </xf>
    <xf numFmtId="0" fontId="51" fillId="0" borderId="0" xfId="59" applyFont="1" applyAlignment="1">
      <alignment horizontal="left" vertical="center" wrapText="1"/>
      <protection/>
    </xf>
    <xf numFmtId="0" fontId="50" fillId="0" borderId="84" xfId="59" applyFont="1" applyBorder="1" applyAlignment="1" applyProtection="1">
      <alignment horizontal="center"/>
      <protection locked="0"/>
    </xf>
    <xf numFmtId="0" fontId="50" fillId="0" borderId="84" xfId="59" applyFont="1" applyBorder="1" applyAlignment="1" applyProtection="1">
      <alignment horizontal="right"/>
      <protection locked="0"/>
    </xf>
    <xf numFmtId="0" fontId="50" fillId="0" borderId="85" xfId="0" applyFont="1" applyBorder="1" applyAlignment="1">
      <alignment horizontal="left" vertical="center" wrapText="1"/>
    </xf>
    <xf numFmtId="0" fontId="50" fillId="0" borderId="86" xfId="0" applyFont="1" applyBorder="1" applyAlignment="1">
      <alignment horizontal="left" vertical="center" wrapText="1"/>
    </xf>
    <xf numFmtId="0" fontId="50" fillId="0" borderId="87" xfId="0" applyFont="1" applyBorder="1" applyAlignment="1">
      <alignment vertical="center" wrapText="1"/>
    </xf>
    <xf numFmtId="0" fontId="50" fillId="0" borderId="87" xfId="0" applyFont="1" applyBorder="1" applyAlignment="1">
      <alignment horizontal="left" vertical="center" wrapText="1"/>
    </xf>
    <xf numFmtId="49" fontId="50" fillId="0" borderId="35" xfId="0" applyNumberFormat="1" applyFont="1" applyBorder="1" applyAlignment="1">
      <alignment horizontal="center" vertical="center"/>
    </xf>
    <xf numFmtId="49" fontId="50" fillId="0" borderId="88" xfId="0" applyNumberFormat="1" applyFont="1" applyBorder="1" applyAlignment="1">
      <alignment horizontal="center" vertical="center"/>
    </xf>
    <xf numFmtId="49" fontId="50" fillId="0" borderId="3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50" fillId="0" borderId="89" xfId="0" applyFont="1" applyBorder="1" applyAlignment="1">
      <alignment horizontal="center" vertical="top" wrapText="1"/>
    </xf>
    <xf numFmtId="0" fontId="50" fillId="0" borderId="90" xfId="0" applyFont="1" applyBorder="1" applyAlignment="1">
      <alignment horizontal="center" vertical="top" wrapText="1"/>
    </xf>
    <xf numFmtId="0" fontId="51" fillId="0" borderId="91" xfId="0" applyFont="1" applyBorder="1" applyAlignment="1">
      <alignment horizontal="center"/>
    </xf>
    <xf numFmtId="0" fontId="51" fillId="0" borderId="92" xfId="0" applyFont="1" applyBorder="1" applyAlignment="1">
      <alignment horizontal="center"/>
    </xf>
    <xf numFmtId="0" fontId="51" fillId="0" borderId="93" xfId="0" applyFont="1" applyBorder="1" applyAlignment="1">
      <alignment horizontal="center"/>
    </xf>
    <xf numFmtId="0" fontId="50" fillId="0" borderId="58" xfId="0" applyFont="1" applyBorder="1" applyAlignment="1">
      <alignment horizontal="center" vertical="center"/>
    </xf>
    <xf numFmtId="0" fontId="50" fillId="0" borderId="94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67" xfId="0" applyFont="1" applyBorder="1" applyAlignment="1">
      <alignment horizontal="center"/>
    </xf>
    <xf numFmtId="0" fontId="50" fillId="0" borderId="86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65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center" vertical="top" wrapText="1"/>
    </xf>
    <xf numFmtId="0" fontId="50" fillId="0" borderId="95" xfId="0" applyFont="1" applyBorder="1" applyAlignment="1">
      <alignment horizontal="center" vertical="top" wrapText="1"/>
    </xf>
    <xf numFmtId="0" fontId="50" fillId="0" borderId="96" xfId="0" applyFont="1" applyBorder="1" applyAlignment="1">
      <alignment horizontal="center" vertical="top"/>
    </xf>
    <xf numFmtId="0" fontId="50" fillId="0" borderId="97" xfId="0" applyFont="1" applyBorder="1" applyAlignment="1">
      <alignment horizontal="center" vertical="top"/>
    </xf>
    <xf numFmtId="0" fontId="50" fillId="0" borderId="98" xfId="0" applyFont="1" applyBorder="1" applyAlignment="1">
      <alignment horizontal="center" vertical="top"/>
    </xf>
    <xf numFmtId="0" fontId="50" fillId="0" borderId="99" xfId="0" applyFont="1" applyBorder="1" applyAlignment="1">
      <alignment horizontal="center" vertical="top"/>
    </xf>
    <xf numFmtId="0" fontId="50" fillId="0" borderId="84" xfId="0" applyFont="1" applyBorder="1" applyAlignment="1">
      <alignment horizontal="center" vertical="top"/>
    </xf>
    <xf numFmtId="0" fontId="50" fillId="0" borderId="100" xfId="0" applyFont="1" applyBorder="1" applyAlignment="1">
      <alignment horizontal="center" vertical="top"/>
    </xf>
    <xf numFmtId="0" fontId="54" fillId="0" borderId="101" xfId="0" applyFont="1" applyBorder="1" applyAlignment="1">
      <alignment horizontal="center" vertical="center" wrapText="1"/>
    </xf>
    <xf numFmtId="0" fontId="53" fillId="0" borderId="102" xfId="0" applyFont="1" applyBorder="1" applyAlignment="1">
      <alignment/>
    </xf>
    <xf numFmtId="0" fontId="53" fillId="0" borderId="103" xfId="0" applyFont="1" applyBorder="1" applyAlignment="1">
      <alignment/>
    </xf>
    <xf numFmtId="0" fontId="81" fillId="0" borderId="0" xfId="0" applyFont="1" applyAlignment="1">
      <alignment horizontal="center" wrapText="1"/>
    </xf>
    <xf numFmtId="0" fontId="54" fillId="0" borderId="104" xfId="0" applyFont="1" applyBorder="1" applyAlignment="1">
      <alignment horizontal="center" vertical="center"/>
    </xf>
    <xf numFmtId="0" fontId="53" fillId="0" borderId="105" xfId="0" applyFont="1" applyBorder="1" applyAlignment="1">
      <alignment/>
    </xf>
    <xf numFmtId="0" fontId="54" fillId="0" borderId="106" xfId="0" applyFont="1" applyBorder="1" applyAlignment="1">
      <alignment horizontal="center" vertical="center" wrapText="1"/>
    </xf>
    <xf numFmtId="0" fontId="53" fillId="0" borderId="107" xfId="0" applyFont="1" applyBorder="1" applyAlignment="1">
      <alignment/>
    </xf>
    <xf numFmtId="0" fontId="29" fillId="0" borderId="53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7" fillId="0" borderId="53" xfId="57" applyFont="1" applyBorder="1" applyAlignment="1">
      <alignment horizontal="center" vertical="center" wrapText="1"/>
      <protection/>
    </xf>
    <xf numFmtId="0" fontId="7" fillId="0" borderId="85" xfId="57" applyFont="1" applyBorder="1" applyAlignment="1">
      <alignment horizontal="center" vertical="center" wrapText="1"/>
      <protection/>
    </xf>
    <xf numFmtId="0" fontId="7" fillId="0" borderId="61" xfId="57" applyFont="1" applyBorder="1" applyAlignment="1">
      <alignment horizontal="center" vertical="center" wrapText="1"/>
      <protection/>
    </xf>
    <xf numFmtId="0" fontId="7" fillId="0" borderId="53" xfId="57" applyFont="1" applyBorder="1" applyAlignment="1">
      <alignment horizontal="center" wrapText="1"/>
      <protection/>
    </xf>
    <xf numFmtId="0" fontId="7" fillId="0" borderId="85" xfId="57" applyFont="1" applyBorder="1" applyAlignment="1">
      <alignment horizontal="center" wrapText="1"/>
      <protection/>
    </xf>
    <xf numFmtId="0" fontId="7" fillId="0" borderId="61" xfId="57" applyFont="1" applyBorder="1" applyAlignment="1">
      <alignment horizontal="center" wrapText="1"/>
      <protection/>
    </xf>
    <xf numFmtId="0" fontId="7" fillId="0" borderId="36" xfId="57" applyFont="1" applyBorder="1" applyAlignment="1">
      <alignment horizontal="center" vertical="center" wrapText="1"/>
      <protection/>
    </xf>
    <xf numFmtId="0" fontId="7" fillId="0" borderId="31" xfId="57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8" xfId="56"/>
    <cellStyle name="Обычный 21" xfId="57"/>
    <cellStyle name="Обычный 4 2" xfId="58"/>
    <cellStyle name="Обычный_FORM3.1" xfId="59"/>
    <cellStyle name="Обычный_PRIL1.ELECTR" xfId="60"/>
    <cellStyle name="Обычный_ЖКУ_проект3" xfId="61"/>
    <cellStyle name="Обычный_таблицы П1.3 П1.4" xfId="62"/>
    <cellStyle name="Обычный_форма 1 водопровод для орг_CALC.KV.4.78(v1.0)" xfId="63"/>
    <cellStyle name="Обычный_Форма 4 Станция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02D~1\LOCALS~1\Temp\Rar$DI96.890\FORM3.1.201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na\&#1052;&#1086;&#1080;%20&#1076;&#1086;&#1082;&#1091;&#1084;&#1077;&#1085;&#1090;&#1099;\2013\&#1041;&#1072;&#1083;&#1072;&#1085;&#1089;&#1099;%202013\&#1082;&#1086;&#1088;&#1088;&#1077;&#1082;&#1090;&#1080;&#1088;&#1086;&#1074;&#1082;&#1072;%20&#1073;&#1072;&#1083;&#1072;&#1085;&#1089;&#1072;%202013\&#1089;&#1077;&#1090;&#1077;&#1074;&#1080;&#1082;&#1080;\&#1089;&#1080;&#1073;&#1089;&#1077;&#1083;&#1100;&#1084;&#1072;&#1096;\FORM3.1.2013(v1.1)_to_(v2.0)%20&#1057;&#1080;&#1073;&#1089;&#1077;&#1083;&#1100;&#1084;&#1072;&#1096;%20&#1082;&#1086;&#1088;&#1088;&#1077;&#1082;&#1090;&#108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3.1"/>
      <sheetName val="Субабоненты"/>
      <sheetName val="Примечания"/>
      <sheetName val="Лист1"/>
    </sheetNames>
    <sheetDataSet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4">
        <row r="7">
          <cell r="B7" t="str">
            <v>Новосибирская область</v>
          </cell>
        </row>
        <row r="8">
          <cell r="B8" t="str">
            <v>Энергосбыт СП ЗСЖД</v>
          </cell>
        </row>
        <row r="9">
          <cell r="B9" t="str">
            <v>7708503727</v>
          </cell>
          <cell r="F9" t="str">
            <v>997650001</v>
          </cell>
        </row>
        <row r="12">
          <cell r="B12" t="str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0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Change"/>
    </sheetNames>
    <sheetDataSet>
      <sheetData sheetId="13">
        <row r="1">
          <cell r="J1" t="str">
            <v>2008</v>
          </cell>
        </row>
        <row r="2">
          <cell r="J2" t="str">
            <v>2009</v>
          </cell>
        </row>
        <row r="3">
          <cell r="J3" t="str">
            <v>2010</v>
          </cell>
        </row>
        <row r="4">
          <cell r="J4" t="str">
            <v>2011</v>
          </cell>
        </row>
        <row r="5">
          <cell r="J5" t="str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o-tso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C14">
      <selection activeCell="F23" sqref="F23:G23"/>
    </sheetView>
  </sheetViews>
  <sheetFormatPr defaultColWidth="9.00390625" defaultRowHeight="12.75"/>
  <cols>
    <col min="1" max="1" width="44.875" style="22" hidden="1" customWidth="1"/>
    <col min="2" max="2" width="28.25390625" style="23" hidden="1" customWidth="1"/>
    <col min="3" max="3" width="6.25390625" style="25" customWidth="1"/>
    <col min="4" max="4" width="5.625" style="26" customWidth="1"/>
    <col min="5" max="5" width="33.125" style="26" customWidth="1"/>
    <col min="6" max="6" width="21.625" style="26" customWidth="1"/>
    <col min="7" max="7" width="19.25390625" style="66" customWidth="1"/>
    <col min="8" max="8" width="10.875" style="66" customWidth="1"/>
    <col min="9" max="9" width="20.625" style="26" customWidth="1"/>
    <col min="10" max="16384" width="9.125" style="26" customWidth="1"/>
  </cols>
  <sheetData>
    <row r="1" spans="1:8" s="22" customFormat="1" ht="13.5" customHeight="1" hidden="1">
      <c r="A1" s="22" t="str">
        <f>region_name</f>
        <v>Новосибирская область</v>
      </c>
      <c r="B1" s="23">
        <f>IF(god="","Не определено",god)</f>
        <v>2020</v>
      </c>
      <c r="C1" s="22" t="str">
        <f>org&amp;"_INN:"&amp;inn&amp;"_KPP:"&amp;kpp</f>
        <v>ООО "ЭСО"_INN:5406982149_KPP:540601001</v>
      </c>
      <c r="G1" s="24"/>
      <c r="H1" s="24"/>
    </row>
    <row r="2" spans="2:8" s="22" customFormat="1" ht="13.5" customHeight="1">
      <c r="B2" s="23"/>
      <c r="G2" s="24"/>
      <c r="H2" s="24"/>
    </row>
    <row r="3" spans="1:8" ht="14.25" customHeight="1">
      <c r="A3" s="22" t="str">
        <f>IF(org="","Не определено",org)</f>
        <v>ООО "ЭСО"</v>
      </c>
      <c r="B3" s="23" t="str">
        <f>IF(inn="","Не определено",inn)</f>
        <v>5406982149</v>
      </c>
      <c r="G3" s="27"/>
      <c r="H3" s="27" t="s">
        <v>118</v>
      </c>
    </row>
    <row r="4" spans="4:9" ht="9" customHeight="1">
      <c r="D4" s="28"/>
      <c r="F4" s="1"/>
      <c r="G4" s="29"/>
      <c r="H4" s="29"/>
      <c r="I4" s="30"/>
    </row>
    <row r="5" spans="2:9" ht="25.5" customHeight="1" thickBot="1">
      <c r="B5" s="23" t="str">
        <f>IF(kpp="","Не определено",kpp)</f>
        <v>540601001</v>
      </c>
      <c r="D5" s="308" t="s">
        <v>91</v>
      </c>
      <c r="E5" s="309"/>
      <c r="F5" s="309"/>
      <c r="G5" s="309"/>
      <c r="H5" s="310"/>
      <c r="I5" s="31"/>
    </row>
    <row r="6" spans="4:9" ht="21.75" customHeight="1">
      <c r="D6" s="1"/>
      <c r="E6" s="1"/>
      <c r="F6" s="1"/>
      <c r="G6" s="32"/>
      <c r="H6" s="29"/>
      <c r="I6" s="31"/>
    </row>
    <row r="7" spans="4:9" ht="12.75">
      <c r="D7" s="33"/>
      <c r="E7" s="34"/>
      <c r="F7" s="34"/>
      <c r="G7" s="35"/>
      <c r="H7" s="36"/>
      <c r="I7" s="31"/>
    </row>
    <row r="8" spans="4:10" ht="21" customHeight="1" thickBot="1">
      <c r="D8" s="37"/>
      <c r="E8" s="38" t="s">
        <v>92</v>
      </c>
      <c r="F8" s="311" t="s">
        <v>1</v>
      </c>
      <c r="G8" s="312"/>
      <c r="H8" s="39"/>
      <c r="I8" s="31"/>
      <c r="J8" s="31"/>
    </row>
    <row r="9" spans="1:10" ht="12.75" customHeight="1">
      <c r="A9" s="40"/>
      <c r="D9" s="41"/>
      <c r="E9" s="42"/>
      <c r="F9" s="43"/>
      <c r="G9" s="4"/>
      <c r="H9" s="44"/>
      <c r="I9" s="45"/>
      <c r="J9" s="45"/>
    </row>
    <row r="10" spans="4:10" ht="21" customHeight="1" thickBot="1">
      <c r="D10" s="41"/>
      <c r="E10" s="46" t="s">
        <v>5</v>
      </c>
      <c r="F10" s="313">
        <v>2020</v>
      </c>
      <c r="G10" s="314"/>
      <c r="H10" s="47"/>
      <c r="I10" s="45"/>
      <c r="J10" s="48"/>
    </row>
    <row r="11" spans="4:8" ht="12.75">
      <c r="D11" s="41"/>
      <c r="E11" s="49"/>
      <c r="F11" s="1"/>
      <c r="G11" s="2"/>
      <c r="H11" s="50"/>
    </row>
    <row r="12" spans="4:8" ht="32.25" customHeight="1">
      <c r="D12" s="41"/>
      <c r="E12" s="49"/>
      <c r="F12" s="315" t="s">
        <v>119</v>
      </c>
      <c r="G12" s="315"/>
      <c r="H12" s="50"/>
    </row>
    <row r="13" spans="3:8" ht="21" customHeight="1" thickBot="1">
      <c r="C13" s="51"/>
      <c r="D13" s="41"/>
      <c r="E13" s="52" t="s">
        <v>90</v>
      </c>
      <c r="F13" s="304" t="s">
        <v>260</v>
      </c>
      <c r="G13" s="305"/>
      <c r="H13" s="50"/>
    </row>
    <row r="14" spans="3:8" ht="12.75">
      <c r="C14" s="51"/>
      <c r="D14" s="41"/>
      <c r="E14" s="53"/>
      <c r="F14" s="1"/>
      <c r="G14" s="2"/>
      <c r="H14" s="50"/>
    </row>
    <row r="15" spans="4:8" ht="21" customHeight="1">
      <c r="D15" s="41"/>
      <c r="E15" s="54" t="s">
        <v>2</v>
      </c>
      <c r="F15" s="306" t="s">
        <v>261</v>
      </c>
      <c r="G15" s="307"/>
      <c r="H15" s="44"/>
    </row>
    <row r="16" spans="4:8" ht="21" customHeight="1" thickBot="1">
      <c r="D16" s="41"/>
      <c r="E16" s="52" t="s">
        <v>3</v>
      </c>
      <c r="F16" s="297" t="s">
        <v>262</v>
      </c>
      <c r="G16" s="298"/>
      <c r="H16" s="44"/>
    </row>
    <row r="17" spans="4:8" ht="10.5" customHeight="1">
      <c r="D17" s="41"/>
      <c r="E17" s="53"/>
      <c r="F17" s="3"/>
      <c r="G17" s="4"/>
      <c r="H17" s="44"/>
    </row>
    <row r="18" spans="4:8" ht="31.5" customHeight="1">
      <c r="D18" s="41"/>
      <c r="E18" s="53"/>
      <c r="F18" s="299" t="s">
        <v>120</v>
      </c>
      <c r="G18" s="299"/>
      <c r="H18" s="44"/>
    </row>
    <row r="19" spans="4:8" ht="21" customHeight="1" thickBot="1">
      <c r="D19" s="41"/>
      <c r="E19" s="52" t="s">
        <v>93</v>
      </c>
      <c r="F19" s="300" t="s">
        <v>1</v>
      </c>
      <c r="G19" s="301"/>
      <c r="H19" s="44"/>
    </row>
    <row r="20" spans="4:8" ht="3" customHeight="1">
      <c r="D20" s="41"/>
      <c r="E20" s="53"/>
      <c r="F20" s="3"/>
      <c r="G20" s="4"/>
      <c r="H20" s="44"/>
    </row>
    <row r="21" spans="4:8" ht="21" customHeight="1" thickBot="1">
      <c r="D21" s="41"/>
      <c r="E21" s="52" t="s">
        <v>94</v>
      </c>
      <c r="F21" s="300" t="s">
        <v>231</v>
      </c>
      <c r="G21" s="301"/>
      <c r="H21" s="44"/>
    </row>
    <row r="22" spans="4:8" ht="3" customHeight="1">
      <c r="D22" s="41"/>
      <c r="E22" s="53"/>
      <c r="F22" s="3"/>
      <c r="G22" s="4"/>
      <c r="H22" s="44"/>
    </row>
    <row r="23" spans="4:8" ht="21" customHeight="1" thickBot="1">
      <c r="D23" s="41"/>
      <c r="E23" s="52" t="s">
        <v>95</v>
      </c>
      <c r="F23" s="302" t="s">
        <v>272</v>
      </c>
      <c r="G23" s="303"/>
      <c r="H23" s="44"/>
    </row>
    <row r="24" spans="4:8" ht="10.5" customHeight="1">
      <c r="D24" s="41"/>
      <c r="E24" s="53"/>
      <c r="F24" s="3"/>
      <c r="G24" s="4"/>
      <c r="H24" s="44"/>
    </row>
    <row r="25" spans="4:8" ht="18" customHeight="1">
      <c r="D25" s="41"/>
      <c r="E25" s="290" t="s">
        <v>96</v>
      </c>
      <c r="F25" s="291"/>
      <c r="G25" s="292"/>
      <c r="H25" s="44"/>
    </row>
    <row r="26" spans="1:9" ht="27.75" customHeight="1">
      <c r="A26" s="22" t="s">
        <v>66</v>
      </c>
      <c r="B26" s="23" t="s">
        <v>97</v>
      </c>
      <c r="D26" s="37"/>
      <c r="E26" s="55" t="s">
        <v>98</v>
      </c>
      <c r="F26" s="293" t="s">
        <v>263</v>
      </c>
      <c r="G26" s="294"/>
      <c r="H26" s="44"/>
      <c r="I26" s="31"/>
    </row>
    <row r="27" spans="1:9" ht="31.5" customHeight="1" thickBot="1">
      <c r="A27" s="22" t="s">
        <v>68</v>
      </c>
      <c r="B27" s="23" t="s">
        <v>99</v>
      </c>
      <c r="D27" s="37"/>
      <c r="E27" s="56" t="s">
        <v>4</v>
      </c>
      <c r="F27" s="293" t="s">
        <v>263</v>
      </c>
      <c r="G27" s="294"/>
      <c r="H27" s="44"/>
      <c r="I27" s="31"/>
    </row>
    <row r="28" spans="4:8" ht="12.75">
      <c r="D28" s="41"/>
      <c r="E28" s="49"/>
      <c r="F28" s="1"/>
      <c r="G28" s="2"/>
      <c r="H28" s="44"/>
    </row>
    <row r="29" spans="4:9" ht="18" customHeight="1">
      <c r="D29" s="37"/>
      <c r="E29" s="290" t="s">
        <v>100</v>
      </c>
      <c r="F29" s="291"/>
      <c r="G29" s="292"/>
      <c r="H29" s="44"/>
      <c r="I29" s="31"/>
    </row>
    <row r="30" spans="1:9" ht="21" customHeight="1">
      <c r="A30" s="22" t="s">
        <v>74</v>
      </c>
      <c r="B30" s="23" t="s">
        <v>101</v>
      </c>
      <c r="D30" s="37"/>
      <c r="E30" s="55" t="s">
        <v>102</v>
      </c>
      <c r="F30" s="293" t="s">
        <v>264</v>
      </c>
      <c r="G30" s="294"/>
      <c r="H30" s="44"/>
      <c r="I30" s="31"/>
    </row>
    <row r="31" spans="1:9" ht="21" customHeight="1" thickBot="1">
      <c r="A31" s="22" t="s">
        <v>76</v>
      </c>
      <c r="B31" s="23" t="s">
        <v>103</v>
      </c>
      <c r="D31" s="37"/>
      <c r="E31" s="56" t="s">
        <v>104</v>
      </c>
      <c r="F31" s="295" t="s">
        <v>265</v>
      </c>
      <c r="G31" s="296"/>
      <c r="H31" s="44"/>
      <c r="I31" s="31"/>
    </row>
    <row r="32" spans="4:8" ht="12.75">
      <c r="D32" s="41"/>
      <c r="E32" s="49"/>
      <c r="F32" s="1"/>
      <c r="G32" s="2"/>
      <c r="H32" s="44"/>
    </row>
    <row r="33" spans="4:9" ht="18" customHeight="1">
      <c r="D33" s="37"/>
      <c r="E33" s="290" t="s">
        <v>105</v>
      </c>
      <c r="F33" s="291"/>
      <c r="G33" s="292"/>
      <c r="H33" s="44"/>
      <c r="I33" s="31"/>
    </row>
    <row r="34" spans="1:9" ht="21" customHeight="1">
      <c r="A34" s="22" t="s">
        <v>84</v>
      </c>
      <c r="B34" s="23" t="s">
        <v>106</v>
      </c>
      <c r="D34" s="37"/>
      <c r="E34" s="55" t="s">
        <v>102</v>
      </c>
      <c r="F34" s="293" t="s">
        <v>266</v>
      </c>
      <c r="G34" s="294"/>
      <c r="H34" s="44"/>
      <c r="I34" s="31"/>
    </row>
    <row r="35" spans="1:9" ht="21" customHeight="1" thickBot="1">
      <c r="A35" s="22" t="s">
        <v>86</v>
      </c>
      <c r="B35" s="23" t="s">
        <v>107</v>
      </c>
      <c r="D35" s="37"/>
      <c r="E35" s="56" t="s">
        <v>104</v>
      </c>
      <c r="F35" s="295" t="s">
        <v>267</v>
      </c>
      <c r="G35" s="296"/>
      <c r="H35" s="44"/>
      <c r="I35" s="31"/>
    </row>
    <row r="36" spans="4:8" ht="12.75">
      <c r="D36" s="41"/>
      <c r="E36" s="49"/>
      <c r="F36" s="1"/>
      <c r="G36" s="2"/>
      <c r="H36" s="44"/>
    </row>
    <row r="37" spans="4:9" ht="18" customHeight="1">
      <c r="D37" s="37"/>
      <c r="E37" s="290" t="s">
        <v>108</v>
      </c>
      <c r="F37" s="291"/>
      <c r="G37" s="292"/>
      <c r="H37" s="44"/>
      <c r="I37" s="31"/>
    </row>
    <row r="38" spans="1:9" ht="21" customHeight="1">
      <c r="A38" s="22" t="s">
        <v>109</v>
      </c>
      <c r="B38" s="57" t="s">
        <v>110</v>
      </c>
      <c r="D38" s="58"/>
      <c r="E38" s="59" t="s">
        <v>102</v>
      </c>
      <c r="F38" s="286" t="s">
        <v>268</v>
      </c>
      <c r="G38" s="287"/>
      <c r="H38" s="44"/>
      <c r="I38" s="60"/>
    </row>
    <row r="39" spans="1:9" ht="21" customHeight="1">
      <c r="A39" s="22" t="s">
        <v>111</v>
      </c>
      <c r="B39" s="57" t="s">
        <v>112</v>
      </c>
      <c r="D39" s="58"/>
      <c r="E39" s="59" t="s">
        <v>6</v>
      </c>
      <c r="F39" s="286" t="s">
        <v>269</v>
      </c>
      <c r="G39" s="287"/>
      <c r="H39" s="44"/>
      <c r="I39" s="60"/>
    </row>
    <row r="40" spans="1:9" ht="21" customHeight="1">
      <c r="A40" s="22" t="s">
        <v>113</v>
      </c>
      <c r="B40" s="57" t="s">
        <v>114</v>
      </c>
      <c r="D40" s="58"/>
      <c r="E40" s="59" t="s">
        <v>104</v>
      </c>
      <c r="F40" s="286" t="s">
        <v>270</v>
      </c>
      <c r="G40" s="287"/>
      <c r="H40" s="44"/>
      <c r="I40" s="60"/>
    </row>
    <row r="41" spans="1:9" ht="21" customHeight="1" thickBot="1">
      <c r="A41" s="22" t="s">
        <v>115</v>
      </c>
      <c r="B41" s="57" t="s">
        <v>116</v>
      </c>
      <c r="D41" s="58"/>
      <c r="E41" s="61" t="s">
        <v>117</v>
      </c>
      <c r="F41" s="288" t="s">
        <v>271</v>
      </c>
      <c r="G41" s="289"/>
      <c r="H41" s="44"/>
      <c r="I41" s="60"/>
    </row>
    <row r="42" spans="4:9" ht="13.5" thickBot="1">
      <c r="D42" s="62"/>
      <c r="E42" s="63"/>
      <c r="F42" s="63"/>
      <c r="G42" s="64"/>
      <c r="H42" s="65"/>
      <c r="I42" s="31"/>
    </row>
  </sheetData>
  <sheetProtection/>
  <mergeCells count="25">
    <mergeCell ref="F13:G13"/>
    <mergeCell ref="F15:G15"/>
    <mergeCell ref="D5:H5"/>
    <mergeCell ref="F8:G8"/>
    <mergeCell ref="F10:G10"/>
    <mergeCell ref="F12:G12"/>
    <mergeCell ref="F39:G39"/>
    <mergeCell ref="F26:G26"/>
    <mergeCell ref="F27:G27"/>
    <mergeCell ref="F16:G16"/>
    <mergeCell ref="F18:G18"/>
    <mergeCell ref="F19:G19"/>
    <mergeCell ref="F21:G21"/>
    <mergeCell ref="F23:G23"/>
    <mergeCell ref="E25:G25"/>
    <mergeCell ref="F40:G40"/>
    <mergeCell ref="F41:G41"/>
    <mergeCell ref="E29:G29"/>
    <mergeCell ref="F30:G30"/>
    <mergeCell ref="F31:G31"/>
    <mergeCell ref="E33:G33"/>
    <mergeCell ref="F34:G34"/>
    <mergeCell ref="F35:G35"/>
    <mergeCell ref="E37:G37"/>
    <mergeCell ref="F38:G38"/>
  </mergeCells>
  <dataValidations count="5">
    <dataValidation operator="equal" allowBlank="1" showInputMessage="1" showErrorMessage="1" sqref="F18:G18"/>
    <dataValidation type="textLength" allowBlank="1" showInputMessage="1" showErrorMessage="1" prompt="10-12 символов" sqref="F15">
      <formula1>10</formula1>
      <formula2>12</formula2>
    </dataValidation>
    <dataValidation type="textLength" operator="equal" allowBlank="1" showInputMessage="1" showErrorMessage="1" prompt="9 символов" sqref="F16">
      <formula1>9</formula1>
    </dataValidation>
    <dataValidation type="textLength" operator="equal" allowBlank="1" showInputMessage="1" showErrorMessage="1" sqref="F20 F17 F22 F24">
      <formula1>9</formula1>
    </dataValidation>
    <dataValidation type="textLength" operator="equal" allowBlank="1" showInputMessage="1" showErrorMessage="1" sqref="F23:G23">
      <formula1>11</formula1>
    </dataValidation>
  </dataValidations>
  <hyperlinks>
    <hyperlink ref="F41" r:id="rId1" display="eso-tso@yandex.ru"/>
  </hyperlinks>
  <printOptions/>
  <pageMargins left="0.5905511811023623" right="0.5511811023622047" top="0.29" bottom="0.36" header="0.17" footer="0.25"/>
  <pageSetup fitToHeight="1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zoomScale="75" zoomScaleNormal="75" zoomScalePageLayoutView="0" workbookViewId="0" topLeftCell="C6">
      <selection activeCell="E34" sqref="E34"/>
    </sheetView>
  </sheetViews>
  <sheetFormatPr defaultColWidth="14.125" defaultRowHeight="12.75"/>
  <cols>
    <col min="1" max="1" width="14.125" style="90" hidden="1" customWidth="1"/>
    <col min="2" max="2" width="0.2421875" style="14" hidden="1" customWidth="1"/>
    <col min="3" max="3" width="0.12890625" style="77" customWidth="1"/>
    <col min="4" max="4" width="6.375" style="78" customWidth="1"/>
    <col min="5" max="5" width="31.75390625" style="79" customWidth="1"/>
    <col min="6" max="6" width="10.125" style="79" customWidth="1"/>
    <col min="7" max="8" width="10.75390625" style="79" customWidth="1"/>
    <col min="9" max="9" width="10.875" style="79" customWidth="1"/>
    <col min="10" max="10" width="10.00390625" style="79" customWidth="1"/>
    <col min="11" max="11" width="11.875" style="79" customWidth="1"/>
    <col min="12" max="12" width="10.00390625" style="79" customWidth="1"/>
    <col min="13" max="13" width="10.125" style="79" customWidth="1"/>
    <col min="14" max="14" width="10.25390625" style="79" customWidth="1"/>
    <col min="15" max="15" width="9.75390625" style="79" customWidth="1"/>
    <col min="16" max="16" width="10.25390625" style="79" customWidth="1"/>
    <col min="17" max="17" width="9.625" style="79" customWidth="1"/>
    <col min="18" max="18" width="12.00390625" style="79" customWidth="1"/>
    <col min="19" max="19" width="11.375" style="79" customWidth="1"/>
    <col min="20" max="20" width="10.625" style="79" customWidth="1"/>
    <col min="21" max="21" width="12.00390625" style="79" customWidth="1"/>
    <col min="22" max="22" width="20.625" style="79" customWidth="1"/>
    <col min="23" max="23" width="12.375" style="79" customWidth="1"/>
    <col min="24" max="24" width="11.375" style="87" customWidth="1"/>
    <col min="25" max="25" width="13.00390625" style="87" customWidth="1"/>
    <col min="26" max="26" width="12.875" style="87" customWidth="1"/>
    <col min="27" max="27" width="12.25390625" style="87" customWidth="1"/>
    <col min="28" max="28" width="13.125" style="87" customWidth="1"/>
    <col min="29" max="16384" width="14.125" style="87" customWidth="1"/>
  </cols>
  <sheetData>
    <row r="1" spans="1:23" s="14" customFormat="1" ht="14.25" hidden="1">
      <c r="A1" s="7" t="str">
        <f>'[1]Заголовок'!$B$7</f>
        <v>Новосибирская область</v>
      </c>
      <c r="B1" s="8" t="str">
        <f>'[1]Заголовок'!$B$8</f>
        <v>Энергосбыт СП ЗСЖД</v>
      </c>
      <c r="C1" s="9" t="str">
        <f>'[1]Заголовок'!$B$9</f>
        <v>7708503727</v>
      </c>
      <c r="D1" s="9" t="str">
        <f>'[1]Заголовок'!$F$9</f>
        <v>997650001</v>
      </c>
      <c r="E1" s="10" t="str">
        <f>'[1]Заголовок'!$B$12</f>
        <v>2011</v>
      </c>
      <c r="F1" s="11"/>
      <c r="G1" s="12" t="s">
        <v>7</v>
      </c>
      <c r="H1" s="13" t="s">
        <v>7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7</v>
      </c>
      <c r="W1" s="11"/>
    </row>
    <row r="2" spans="1:22" s="16" customFormat="1" ht="14.25" hidden="1">
      <c r="A2" s="15"/>
      <c r="D2" s="17"/>
      <c r="G2" s="18">
        <f>$E$1-2</f>
        <v>2009</v>
      </c>
      <c r="H2" s="18">
        <f>$E$1-2</f>
        <v>2009</v>
      </c>
      <c r="I2" s="18">
        <f>$E$1-1</f>
        <v>2010</v>
      </c>
      <c r="J2" s="18" t="str">
        <f>$E$1</f>
        <v>2011</v>
      </c>
      <c r="K2" s="18" t="str">
        <f aca="true" t="shared" si="0" ref="K2:V2">$E$1</f>
        <v>2011</v>
      </c>
      <c r="L2" s="18" t="str">
        <f t="shared" si="0"/>
        <v>2011</v>
      </c>
      <c r="M2" s="18" t="str">
        <f t="shared" si="0"/>
        <v>2011</v>
      </c>
      <c r="N2" s="18" t="str">
        <f t="shared" si="0"/>
        <v>2011</v>
      </c>
      <c r="O2" s="18" t="str">
        <f t="shared" si="0"/>
        <v>2011</v>
      </c>
      <c r="P2" s="18" t="str">
        <f t="shared" si="0"/>
        <v>2011</v>
      </c>
      <c r="Q2" s="18" t="str">
        <f t="shared" si="0"/>
        <v>2011</v>
      </c>
      <c r="R2" s="18" t="str">
        <f t="shared" si="0"/>
        <v>2011</v>
      </c>
      <c r="S2" s="18" t="str">
        <f t="shared" si="0"/>
        <v>2011</v>
      </c>
      <c r="T2" s="18" t="str">
        <f t="shared" si="0"/>
        <v>2011</v>
      </c>
      <c r="U2" s="18" t="str">
        <f t="shared" si="0"/>
        <v>2011</v>
      </c>
      <c r="V2" s="18" t="str">
        <f t="shared" si="0"/>
        <v>2011</v>
      </c>
    </row>
    <row r="3" spans="4:22" s="13" customFormat="1" ht="14.25" hidden="1">
      <c r="D3" s="19"/>
      <c r="G3" s="13" t="s">
        <v>20</v>
      </c>
      <c r="H3" s="13" t="s">
        <v>21</v>
      </c>
      <c r="I3" s="13" t="s">
        <v>20</v>
      </c>
      <c r="J3" s="13" t="s">
        <v>20</v>
      </c>
      <c r="K3" s="13" t="s">
        <v>20</v>
      </c>
      <c r="L3" s="13" t="s">
        <v>20</v>
      </c>
      <c r="M3" s="13" t="s">
        <v>20</v>
      </c>
      <c r="N3" s="13" t="s">
        <v>20</v>
      </c>
      <c r="O3" s="13" t="s">
        <v>20</v>
      </c>
      <c r="P3" s="13" t="s">
        <v>20</v>
      </c>
      <c r="Q3" s="13" t="s">
        <v>20</v>
      </c>
      <c r="R3" s="13" t="s">
        <v>20</v>
      </c>
      <c r="S3" s="13" t="s">
        <v>20</v>
      </c>
      <c r="T3" s="13" t="s">
        <v>20</v>
      </c>
      <c r="U3" s="13" t="s">
        <v>20</v>
      </c>
      <c r="V3" s="13" t="s">
        <v>20</v>
      </c>
    </row>
    <row r="4" spans="1:4" s="79" customFormat="1" ht="14.25" hidden="1">
      <c r="A4" s="76"/>
      <c r="B4" s="11"/>
      <c r="C4" s="77"/>
      <c r="D4" s="78"/>
    </row>
    <row r="5" spans="1:4" s="79" customFormat="1" ht="14.25" hidden="1">
      <c r="A5" s="76"/>
      <c r="B5" s="11"/>
      <c r="C5" s="77"/>
      <c r="D5" s="78"/>
    </row>
    <row r="6" spans="1:28" s="79" customFormat="1" ht="15.75">
      <c r="A6" s="76"/>
      <c r="B6" s="11"/>
      <c r="C6" s="77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 t="s">
        <v>0</v>
      </c>
      <c r="X6" s="94"/>
      <c r="Y6" s="94"/>
      <c r="Z6" s="94"/>
      <c r="AA6" s="94"/>
      <c r="AB6" s="94"/>
    </row>
    <row r="7" spans="1:28" s="84" customFormat="1" ht="15.75" hidden="1">
      <c r="A7" s="80"/>
      <c r="B7" s="81"/>
      <c r="C7" s="82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s="84" customFormat="1" ht="15.75" hidden="1">
      <c r="A8" s="80"/>
      <c r="B8" s="81"/>
      <c r="C8" s="82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s="79" customFormat="1" ht="58.5" customHeight="1" thickBot="1">
      <c r="A9" s="76"/>
      <c r="B9" s="11"/>
      <c r="C9" s="85"/>
      <c r="D9" s="97"/>
      <c r="E9" s="98" t="s">
        <v>273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  <c r="X9" s="94"/>
      <c r="Y9" s="94"/>
      <c r="Z9" s="94"/>
      <c r="AA9" s="94"/>
      <c r="AB9" s="94"/>
    </row>
    <row r="10" spans="1:28" s="79" customFormat="1" ht="52.5" customHeight="1" thickBot="1">
      <c r="A10" s="76"/>
      <c r="B10" s="11"/>
      <c r="C10" s="77"/>
      <c r="D10" s="100" t="s">
        <v>22</v>
      </c>
      <c r="E10" s="101" t="s">
        <v>23</v>
      </c>
      <c r="F10" s="102"/>
      <c r="G10" s="103" t="s">
        <v>234</v>
      </c>
      <c r="H10" s="103" t="s">
        <v>235</v>
      </c>
      <c r="I10" s="103" t="s">
        <v>236</v>
      </c>
      <c r="J10" s="103" t="s">
        <v>237</v>
      </c>
      <c r="K10" s="103" t="s">
        <v>238</v>
      </c>
      <c r="L10" s="103" t="s">
        <v>239</v>
      </c>
      <c r="M10" s="103" t="s">
        <v>240</v>
      </c>
      <c r="N10" s="103" t="s">
        <v>241</v>
      </c>
      <c r="O10" s="103" t="s">
        <v>242</v>
      </c>
      <c r="P10" s="103" t="s">
        <v>243</v>
      </c>
      <c r="Q10" s="103" t="s">
        <v>244</v>
      </c>
      <c r="R10" s="103" t="s">
        <v>245</v>
      </c>
      <c r="S10" s="103" t="s">
        <v>246</v>
      </c>
      <c r="T10" s="103" t="s">
        <v>247</v>
      </c>
      <c r="U10" s="103" t="s">
        <v>248</v>
      </c>
      <c r="V10" s="104" t="s">
        <v>249</v>
      </c>
      <c r="W10" s="104" t="s">
        <v>250</v>
      </c>
      <c r="X10" s="104" t="s">
        <v>251</v>
      </c>
      <c r="Y10" s="104" t="s">
        <v>252</v>
      </c>
      <c r="Z10" s="104" t="s">
        <v>253</v>
      </c>
      <c r="AA10" s="104" t="s">
        <v>254</v>
      </c>
      <c r="AB10" s="104" t="s">
        <v>255</v>
      </c>
    </row>
    <row r="11" spans="1:28" s="79" customFormat="1" ht="26.25" customHeight="1" thickBot="1">
      <c r="A11" s="76"/>
      <c r="B11" s="11"/>
      <c r="C11" s="77"/>
      <c r="D11" s="105"/>
      <c r="E11" s="106" t="s">
        <v>24</v>
      </c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9"/>
      <c r="W11" s="109"/>
      <c r="X11" s="109"/>
      <c r="Y11" s="109"/>
      <c r="Z11" s="109"/>
      <c r="AA11" s="109"/>
      <c r="AB11" s="109"/>
    </row>
    <row r="12" spans="1:29" s="79" customFormat="1" ht="25.5" customHeight="1">
      <c r="A12" s="76" t="s">
        <v>25</v>
      </c>
      <c r="B12" s="11" t="s">
        <v>26</v>
      </c>
      <c r="C12" s="77"/>
      <c r="D12" s="110">
        <v>1</v>
      </c>
      <c r="E12" s="111" t="s">
        <v>27</v>
      </c>
      <c r="F12" s="112" t="s">
        <v>28</v>
      </c>
      <c r="G12" s="113">
        <v>2.045</v>
      </c>
      <c r="H12" s="113">
        <v>1.941</v>
      </c>
      <c r="I12" s="113">
        <v>24.544</v>
      </c>
      <c r="J12" s="114">
        <v>2.0453</v>
      </c>
      <c r="K12" s="114">
        <v>2.0453</v>
      </c>
      <c r="L12" s="114">
        <v>2.0453</v>
      </c>
      <c r="M12" s="114">
        <v>2.0453</v>
      </c>
      <c r="N12" s="114">
        <v>2.0453</v>
      </c>
      <c r="O12" s="114">
        <v>2.0453</v>
      </c>
      <c r="P12" s="114">
        <v>2.0453</v>
      </c>
      <c r="Q12" s="114">
        <v>2.0453</v>
      </c>
      <c r="R12" s="114">
        <v>2.0453</v>
      </c>
      <c r="S12" s="114">
        <v>2.0453</v>
      </c>
      <c r="T12" s="114">
        <v>2.0453</v>
      </c>
      <c r="U12" s="114">
        <v>2.0453</v>
      </c>
      <c r="V12" s="115">
        <v>24.544</v>
      </c>
      <c r="W12" s="113">
        <f>SUM(J12:L12)</f>
        <v>6.1359</v>
      </c>
      <c r="X12" s="113">
        <f>SUM(M12:O12)</f>
        <v>6.1359</v>
      </c>
      <c r="Y12" s="115">
        <f>SUM(W12:X12)</f>
        <v>12.2718</v>
      </c>
      <c r="Z12" s="113">
        <f>SUM(P12:R12)</f>
        <v>6.1359</v>
      </c>
      <c r="AA12" s="113">
        <f>SUM(S12:U12)</f>
        <v>6.1359</v>
      </c>
      <c r="AB12" s="115">
        <f>SUM(Z12:AA12)</f>
        <v>12.2718</v>
      </c>
      <c r="AC12" s="86"/>
    </row>
    <row r="13" spans="1:29" s="79" customFormat="1" ht="39.75" customHeight="1">
      <c r="A13" s="76" t="s">
        <v>29</v>
      </c>
      <c r="B13" s="11" t="s">
        <v>30</v>
      </c>
      <c r="C13" s="77"/>
      <c r="D13" s="116">
        <v>2</v>
      </c>
      <c r="E13" s="117" t="s">
        <v>31</v>
      </c>
      <c r="F13" s="118" t="s">
        <v>28</v>
      </c>
      <c r="G13" s="119">
        <f>SUM(G14:G15)</f>
        <v>0.3275</v>
      </c>
      <c r="H13" s="119">
        <v>0.325</v>
      </c>
      <c r="I13" s="119">
        <v>3.93</v>
      </c>
      <c r="J13" s="120">
        <v>0.3275</v>
      </c>
      <c r="K13" s="120">
        <v>0.3275</v>
      </c>
      <c r="L13" s="120">
        <v>0.3275</v>
      </c>
      <c r="M13" s="120">
        <v>0.3275</v>
      </c>
      <c r="N13" s="120">
        <v>0.3275</v>
      </c>
      <c r="O13" s="120">
        <v>0.3275</v>
      </c>
      <c r="P13" s="120">
        <v>0.3275</v>
      </c>
      <c r="Q13" s="120">
        <v>0.3275</v>
      </c>
      <c r="R13" s="120">
        <v>0.3275</v>
      </c>
      <c r="S13" s="120">
        <v>0.3275</v>
      </c>
      <c r="T13" s="120">
        <v>0.3275</v>
      </c>
      <c r="U13" s="120">
        <v>0.3275</v>
      </c>
      <c r="V13" s="121">
        <v>3.93</v>
      </c>
      <c r="W13" s="122">
        <f aca="true" t="shared" si="1" ref="W13:AB13">SUM(W14:W15)</f>
        <v>0.9825</v>
      </c>
      <c r="X13" s="122">
        <f t="shared" si="1"/>
        <v>0.9825</v>
      </c>
      <c r="Y13" s="123">
        <f t="shared" si="1"/>
        <v>1.965</v>
      </c>
      <c r="Z13" s="122">
        <f t="shared" si="1"/>
        <v>0.9825</v>
      </c>
      <c r="AA13" s="122">
        <f t="shared" si="1"/>
        <v>0.9825</v>
      </c>
      <c r="AB13" s="123">
        <f t="shared" si="1"/>
        <v>1.965</v>
      </c>
      <c r="AC13" s="86"/>
    </row>
    <row r="14" spans="1:29" s="79" customFormat="1" ht="27.75" customHeight="1">
      <c r="A14" s="76" t="s">
        <v>32</v>
      </c>
      <c r="B14" s="11" t="s">
        <v>33</v>
      </c>
      <c r="C14" s="77"/>
      <c r="D14" s="116" t="s">
        <v>34</v>
      </c>
      <c r="E14" s="117" t="s">
        <v>33</v>
      </c>
      <c r="F14" s="118" t="s">
        <v>28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5"/>
      <c r="W14" s="126">
        <f>SUM(J14:L14)</f>
        <v>0</v>
      </c>
      <c r="X14" s="126">
        <f>SUM(M14:O14)</f>
        <v>0</v>
      </c>
      <c r="Y14" s="127">
        <f>W14+X14</f>
        <v>0</v>
      </c>
      <c r="Z14" s="126">
        <f>SUM(P14:R14)</f>
        <v>0</v>
      </c>
      <c r="AA14" s="126">
        <f>SUM(S14:U14)</f>
        <v>0</v>
      </c>
      <c r="AB14" s="127">
        <f>Z14+AA14</f>
        <v>0</v>
      </c>
      <c r="AC14" s="86"/>
    </row>
    <row r="15" spans="1:29" ht="39.75" customHeight="1">
      <c r="A15" s="76" t="s">
        <v>35</v>
      </c>
      <c r="B15" s="11" t="s">
        <v>36</v>
      </c>
      <c r="D15" s="116" t="s">
        <v>37</v>
      </c>
      <c r="E15" s="117" t="s">
        <v>36</v>
      </c>
      <c r="F15" s="118" t="s">
        <v>28</v>
      </c>
      <c r="G15" s="124">
        <v>0.3275</v>
      </c>
      <c r="H15" s="124">
        <v>0.3253</v>
      </c>
      <c r="I15" s="124">
        <v>3.93</v>
      </c>
      <c r="J15" s="120">
        <v>0.3275</v>
      </c>
      <c r="K15" s="120">
        <v>0.3275</v>
      </c>
      <c r="L15" s="120">
        <v>0.3275</v>
      </c>
      <c r="M15" s="120">
        <v>0.3275</v>
      </c>
      <c r="N15" s="120">
        <v>0.3275</v>
      </c>
      <c r="O15" s="120">
        <v>0.3275</v>
      </c>
      <c r="P15" s="120">
        <v>0.3275</v>
      </c>
      <c r="Q15" s="120">
        <v>0.3275</v>
      </c>
      <c r="R15" s="120">
        <v>0.3275</v>
      </c>
      <c r="S15" s="120">
        <v>0.3275</v>
      </c>
      <c r="T15" s="120">
        <v>0.3275</v>
      </c>
      <c r="U15" s="120">
        <v>0.3275</v>
      </c>
      <c r="V15" s="125">
        <v>3.93</v>
      </c>
      <c r="W15" s="126">
        <f>SUM(J15:L15)</f>
        <v>0.9825</v>
      </c>
      <c r="X15" s="126">
        <f>SUM(M15:O15)</f>
        <v>0.9825</v>
      </c>
      <c r="Y15" s="127">
        <f>W15+X15</f>
        <v>1.965</v>
      </c>
      <c r="Z15" s="126">
        <f>SUM(P15:R15)</f>
        <v>0.9825</v>
      </c>
      <c r="AA15" s="126">
        <f>SUM(S15:U15)</f>
        <v>0.9825</v>
      </c>
      <c r="AB15" s="127">
        <f>Z15+AA15</f>
        <v>1.965</v>
      </c>
      <c r="AC15" s="86"/>
    </row>
    <row r="16" spans="1:29" ht="41.25" customHeight="1">
      <c r="A16" s="76" t="s">
        <v>38</v>
      </c>
      <c r="B16" s="11" t="s">
        <v>39</v>
      </c>
      <c r="D16" s="116">
        <v>3</v>
      </c>
      <c r="E16" s="117" t="s">
        <v>40</v>
      </c>
      <c r="F16" s="128" t="s">
        <v>41</v>
      </c>
      <c r="G16" s="129">
        <f>IF(G12=0,0,G13/G12*100)</f>
        <v>16.014669926650367</v>
      </c>
      <c r="H16" s="129">
        <f>IF(H12=0,0,H13/H12*100)</f>
        <v>16.743946419371458</v>
      </c>
      <c r="I16" s="129">
        <f>IF(I12=0,0,I13/I12*100)</f>
        <v>16.01205997392438</v>
      </c>
      <c r="J16" s="129">
        <v>16.01</v>
      </c>
      <c r="K16" s="129">
        <v>16.01</v>
      </c>
      <c r="L16" s="129">
        <v>16.01</v>
      </c>
      <c r="M16" s="129">
        <v>16.01</v>
      </c>
      <c r="N16" s="129">
        <v>16.01</v>
      </c>
      <c r="O16" s="129">
        <v>16.01</v>
      </c>
      <c r="P16" s="129">
        <v>16.01</v>
      </c>
      <c r="Q16" s="129">
        <v>16.01</v>
      </c>
      <c r="R16" s="129">
        <v>16.01</v>
      </c>
      <c r="S16" s="129">
        <v>16.01</v>
      </c>
      <c r="T16" s="129">
        <v>16.01</v>
      </c>
      <c r="U16" s="129">
        <v>16.01</v>
      </c>
      <c r="V16" s="130">
        <f>IF(V12=0,0,V13/V12*100)</f>
        <v>16.01205997392438</v>
      </c>
      <c r="W16" s="131">
        <v>16.01</v>
      </c>
      <c r="X16" s="131">
        <v>16.01</v>
      </c>
      <c r="Y16" s="132">
        <v>16.01</v>
      </c>
      <c r="Z16" s="131">
        <v>16.01</v>
      </c>
      <c r="AA16" s="131">
        <v>16.01</v>
      </c>
      <c r="AB16" s="132">
        <v>16.01</v>
      </c>
      <c r="AC16" s="86"/>
    </row>
    <row r="17" spans="1:29" ht="39.75" customHeight="1">
      <c r="A17" s="76" t="s">
        <v>42</v>
      </c>
      <c r="B17" s="11" t="s">
        <v>43</v>
      </c>
      <c r="D17" s="116">
        <v>4</v>
      </c>
      <c r="E17" s="117" t="s">
        <v>44</v>
      </c>
      <c r="F17" s="118" t="s">
        <v>28</v>
      </c>
      <c r="G17" s="124">
        <v>1.718</v>
      </c>
      <c r="H17" s="124">
        <v>1.716</v>
      </c>
      <c r="I17" s="124">
        <v>20.614</v>
      </c>
      <c r="J17" s="133">
        <v>1.7178</v>
      </c>
      <c r="K17" s="133">
        <v>1.7178</v>
      </c>
      <c r="L17" s="133">
        <v>1.7178</v>
      </c>
      <c r="M17" s="133">
        <v>1.7178</v>
      </c>
      <c r="N17" s="133">
        <v>1.7178</v>
      </c>
      <c r="O17" s="133">
        <v>1.7178</v>
      </c>
      <c r="P17" s="133">
        <v>1.7178</v>
      </c>
      <c r="Q17" s="133">
        <v>1.7178</v>
      </c>
      <c r="R17" s="133">
        <v>1.7178</v>
      </c>
      <c r="S17" s="133">
        <v>1.7178</v>
      </c>
      <c r="T17" s="133">
        <v>1.7178</v>
      </c>
      <c r="U17" s="133">
        <v>1.7178</v>
      </c>
      <c r="V17" s="125">
        <v>20.614</v>
      </c>
      <c r="W17" s="126">
        <f>SUM(J17:L17)</f>
        <v>5.1533999999999995</v>
      </c>
      <c r="X17" s="126">
        <f>SUM(M17:O17)</f>
        <v>5.1533999999999995</v>
      </c>
      <c r="Y17" s="127">
        <f>W17+X17</f>
        <v>10.306799999999999</v>
      </c>
      <c r="Z17" s="126">
        <f>SUM(P17:R17)</f>
        <v>5.1533999999999995</v>
      </c>
      <c r="AA17" s="126">
        <f>SUM(S17:U17)</f>
        <v>5.1533999999999995</v>
      </c>
      <c r="AB17" s="127">
        <f>Z17+AA17</f>
        <v>10.306799999999999</v>
      </c>
      <c r="AC17" s="86"/>
    </row>
    <row r="18" spans="1:29" ht="24.75" customHeight="1">
      <c r="A18" s="76" t="s">
        <v>45</v>
      </c>
      <c r="B18" s="11" t="s">
        <v>46</v>
      </c>
      <c r="D18" s="116" t="s">
        <v>47</v>
      </c>
      <c r="E18" s="117" t="s">
        <v>46</v>
      </c>
      <c r="F18" s="118" t="s">
        <v>28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5"/>
      <c r="W18" s="126"/>
      <c r="X18" s="126"/>
      <c r="Y18" s="127"/>
      <c r="Z18" s="126"/>
      <c r="AA18" s="126"/>
      <c r="AB18" s="127"/>
      <c r="AC18" s="86"/>
    </row>
    <row r="19" spans="1:29" ht="42.75" customHeight="1" thickBot="1">
      <c r="A19" s="76" t="s">
        <v>48</v>
      </c>
      <c r="B19" s="11" t="s">
        <v>49</v>
      </c>
      <c r="D19" s="134" t="s">
        <v>50</v>
      </c>
      <c r="E19" s="135" t="s">
        <v>49</v>
      </c>
      <c r="F19" s="136" t="s">
        <v>28</v>
      </c>
      <c r="G19" s="137">
        <v>1.718</v>
      </c>
      <c r="H19" s="137">
        <v>1.716</v>
      </c>
      <c r="I19" s="137">
        <v>20.614</v>
      </c>
      <c r="J19" s="133">
        <v>1.7178</v>
      </c>
      <c r="K19" s="133">
        <v>1.7178</v>
      </c>
      <c r="L19" s="133">
        <v>1.7178</v>
      </c>
      <c r="M19" s="133">
        <v>1.7178</v>
      </c>
      <c r="N19" s="133">
        <v>1.7178</v>
      </c>
      <c r="O19" s="133">
        <v>1.7178</v>
      </c>
      <c r="P19" s="133">
        <v>1.7178</v>
      </c>
      <c r="Q19" s="133">
        <v>1.7178</v>
      </c>
      <c r="R19" s="133">
        <v>1.7178</v>
      </c>
      <c r="S19" s="133">
        <v>1.7178</v>
      </c>
      <c r="T19" s="133">
        <v>1.7178</v>
      </c>
      <c r="U19" s="133">
        <v>1.7178</v>
      </c>
      <c r="V19" s="138">
        <v>20.614</v>
      </c>
      <c r="W19" s="126">
        <f>SUM(J19:L19)</f>
        <v>5.1533999999999995</v>
      </c>
      <c r="X19" s="126">
        <f>SUM(M19:O19)</f>
        <v>5.1533999999999995</v>
      </c>
      <c r="Y19" s="127">
        <f>W19+X19</f>
        <v>10.306799999999999</v>
      </c>
      <c r="Z19" s="126">
        <f>SUM(P19:R19)</f>
        <v>5.1533999999999995</v>
      </c>
      <c r="AA19" s="126">
        <f>SUM(S19:U19)</f>
        <v>5.1533999999999995</v>
      </c>
      <c r="AB19" s="127">
        <f>Z19+AA19</f>
        <v>10.306799999999999</v>
      </c>
      <c r="AC19" s="86"/>
    </row>
    <row r="20" spans="1:28" ht="26.25" customHeight="1" thickBot="1">
      <c r="A20" s="76"/>
      <c r="B20" s="11"/>
      <c r="D20" s="105"/>
      <c r="E20" s="106" t="s">
        <v>51</v>
      </c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9"/>
      <c r="W20" s="109"/>
      <c r="X20" s="109"/>
      <c r="Y20" s="109"/>
      <c r="Z20" s="109"/>
      <c r="AA20" s="109"/>
      <c r="AB20" s="109"/>
    </row>
    <row r="21" spans="1:28" ht="27" customHeight="1">
      <c r="A21" s="76" t="s">
        <v>52</v>
      </c>
      <c r="B21" s="11" t="s">
        <v>26</v>
      </c>
      <c r="D21" s="110" t="s">
        <v>53</v>
      </c>
      <c r="E21" s="111" t="s">
        <v>27</v>
      </c>
      <c r="F21" s="112" t="s">
        <v>54</v>
      </c>
      <c r="G21" s="139">
        <v>3.407</v>
      </c>
      <c r="H21" s="139">
        <v>3.233</v>
      </c>
      <c r="I21" s="139">
        <v>3.407</v>
      </c>
      <c r="J21" s="139">
        <v>3.407</v>
      </c>
      <c r="K21" s="139">
        <v>3.407</v>
      </c>
      <c r="L21" s="139">
        <v>3.407</v>
      </c>
      <c r="M21" s="139">
        <v>3.407</v>
      </c>
      <c r="N21" s="139">
        <v>3.407</v>
      </c>
      <c r="O21" s="139">
        <v>3.407</v>
      </c>
      <c r="P21" s="139">
        <v>3.407</v>
      </c>
      <c r="Q21" s="139">
        <v>3.407</v>
      </c>
      <c r="R21" s="139">
        <v>3.407</v>
      </c>
      <c r="S21" s="139">
        <v>3.407</v>
      </c>
      <c r="T21" s="139">
        <v>3.407</v>
      </c>
      <c r="U21" s="139">
        <v>3.407</v>
      </c>
      <c r="V21" s="140">
        <v>3.407</v>
      </c>
      <c r="W21" s="140">
        <v>3.407</v>
      </c>
      <c r="X21" s="140">
        <v>3.407</v>
      </c>
      <c r="Y21" s="140">
        <v>3.41</v>
      </c>
      <c r="Z21" s="140">
        <v>3.407</v>
      </c>
      <c r="AA21" s="140">
        <v>3.407</v>
      </c>
      <c r="AB21" s="140">
        <v>3.404</v>
      </c>
    </row>
    <row r="22" spans="1:28" ht="39.75" customHeight="1">
      <c r="A22" s="76" t="s">
        <v>55</v>
      </c>
      <c r="B22" s="11" t="s">
        <v>30</v>
      </c>
      <c r="D22" s="116" t="s">
        <v>56</v>
      </c>
      <c r="E22" s="117" t="s">
        <v>31</v>
      </c>
      <c r="F22" s="118" t="s">
        <v>54</v>
      </c>
      <c r="G22" s="141">
        <v>0.488</v>
      </c>
      <c r="H22" s="142">
        <v>0.542</v>
      </c>
      <c r="I22" s="141">
        <v>0.488</v>
      </c>
      <c r="J22" s="141">
        <v>0.488</v>
      </c>
      <c r="K22" s="141">
        <v>0.488</v>
      </c>
      <c r="L22" s="141">
        <v>0.488</v>
      </c>
      <c r="M22" s="141">
        <v>0.488</v>
      </c>
      <c r="N22" s="141">
        <v>0.488</v>
      </c>
      <c r="O22" s="141">
        <v>0.488</v>
      </c>
      <c r="P22" s="141">
        <v>0.488</v>
      </c>
      <c r="Q22" s="141">
        <v>0.488</v>
      </c>
      <c r="R22" s="141">
        <v>0.488</v>
      </c>
      <c r="S22" s="141">
        <v>0.488</v>
      </c>
      <c r="T22" s="141">
        <v>0.488</v>
      </c>
      <c r="U22" s="141">
        <v>0.488</v>
      </c>
      <c r="V22" s="141">
        <v>0.488</v>
      </c>
      <c r="W22" s="141">
        <v>0.488</v>
      </c>
      <c r="X22" s="141">
        <v>0.488</v>
      </c>
      <c r="Y22" s="143">
        <v>0.488</v>
      </c>
      <c r="Z22" s="141">
        <v>0.488</v>
      </c>
      <c r="AA22" s="141">
        <v>0.488</v>
      </c>
      <c r="AB22" s="143">
        <v>0.488</v>
      </c>
    </row>
    <row r="23" spans="1:28" ht="24.75" customHeight="1">
      <c r="A23" s="76" t="s">
        <v>57</v>
      </c>
      <c r="B23" s="11" t="s">
        <v>33</v>
      </c>
      <c r="D23" s="116" t="s">
        <v>58</v>
      </c>
      <c r="E23" s="117" t="s">
        <v>33</v>
      </c>
      <c r="F23" s="118" t="s">
        <v>54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4">
        <f>SUM(J23:U23)/12</f>
        <v>0</v>
      </c>
      <c r="W23" s="142">
        <f>(J23+K23+L23)/3</f>
        <v>0</v>
      </c>
      <c r="X23" s="142">
        <f>(M23+N23+O23)/3</f>
        <v>0</v>
      </c>
      <c r="Y23" s="144">
        <f>(W23+X23)/2</f>
        <v>0</v>
      </c>
      <c r="Z23" s="142">
        <f>(P23+Q23+R23)/3</f>
        <v>0</v>
      </c>
      <c r="AA23" s="142">
        <f>(S23+T23+U23)/3</f>
        <v>0</v>
      </c>
      <c r="AB23" s="144">
        <f>(Z23+AA23)/2</f>
        <v>0</v>
      </c>
    </row>
    <row r="24" spans="1:28" ht="33" customHeight="1">
      <c r="A24" s="76" t="s">
        <v>59</v>
      </c>
      <c r="B24" s="11" t="s">
        <v>36</v>
      </c>
      <c r="D24" s="116" t="s">
        <v>60</v>
      </c>
      <c r="E24" s="117" t="s">
        <v>36</v>
      </c>
      <c r="F24" s="118" t="s">
        <v>54</v>
      </c>
      <c r="G24" s="142">
        <v>0.488</v>
      </c>
      <c r="H24" s="142">
        <v>0.542</v>
      </c>
      <c r="I24" s="142">
        <v>0.488</v>
      </c>
      <c r="J24" s="142">
        <v>0.488</v>
      </c>
      <c r="K24" s="142">
        <v>0.488</v>
      </c>
      <c r="L24" s="142">
        <v>0.488</v>
      </c>
      <c r="M24" s="142">
        <v>0.488</v>
      </c>
      <c r="N24" s="142">
        <v>0.488</v>
      </c>
      <c r="O24" s="142">
        <v>0.488</v>
      </c>
      <c r="P24" s="142">
        <v>0.488</v>
      </c>
      <c r="Q24" s="142">
        <v>0.488</v>
      </c>
      <c r="R24" s="142">
        <v>0.488</v>
      </c>
      <c r="S24" s="142">
        <v>0.488</v>
      </c>
      <c r="T24" s="142">
        <v>0.488</v>
      </c>
      <c r="U24" s="142">
        <v>0.488</v>
      </c>
      <c r="V24" s="144">
        <v>0.488</v>
      </c>
      <c r="W24" s="142">
        <v>0.488</v>
      </c>
      <c r="X24" s="142">
        <v>0.488</v>
      </c>
      <c r="Y24" s="144">
        <v>0.488</v>
      </c>
      <c r="Z24" s="142">
        <v>0.488</v>
      </c>
      <c r="AA24" s="142">
        <v>0.488</v>
      </c>
      <c r="AB24" s="144">
        <v>0.488</v>
      </c>
    </row>
    <row r="25" spans="1:28" ht="30.75" customHeight="1">
      <c r="A25" s="76" t="s">
        <v>61</v>
      </c>
      <c r="B25" s="11" t="s">
        <v>39</v>
      </c>
      <c r="D25" s="116" t="s">
        <v>62</v>
      </c>
      <c r="E25" s="117" t="s">
        <v>40</v>
      </c>
      <c r="F25" s="128" t="s">
        <v>41</v>
      </c>
      <c r="G25" s="145">
        <v>16.01</v>
      </c>
      <c r="H25" s="145">
        <f>IF(H21=0,0,H22/H21*100)</f>
        <v>16.76461490875348</v>
      </c>
      <c r="I25" s="145">
        <f>IF(I21=0,0,I22/I21*100)</f>
        <v>14.323451717053127</v>
      </c>
      <c r="J25" s="145">
        <v>6.6</v>
      </c>
      <c r="K25" s="145">
        <v>6.6</v>
      </c>
      <c r="L25" s="145">
        <v>6.6</v>
      </c>
      <c r="M25" s="145">
        <v>6.6</v>
      </c>
      <c r="N25" s="145">
        <v>6.6</v>
      </c>
      <c r="O25" s="145">
        <v>6.6</v>
      </c>
      <c r="P25" s="145">
        <v>6.6</v>
      </c>
      <c r="Q25" s="145">
        <v>6.6</v>
      </c>
      <c r="R25" s="145">
        <v>6.6</v>
      </c>
      <c r="S25" s="145">
        <v>6.6</v>
      </c>
      <c r="T25" s="145">
        <v>6.6</v>
      </c>
      <c r="U25" s="145">
        <v>6.6</v>
      </c>
      <c r="V25" s="146">
        <v>6.6</v>
      </c>
      <c r="W25" s="147">
        <v>6.6</v>
      </c>
      <c r="X25" s="147">
        <v>6.6</v>
      </c>
      <c r="Y25" s="146">
        <v>6.6</v>
      </c>
      <c r="Z25" s="147">
        <v>6.6</v>
      </c>
      <c r="AA25" s="147">
        <v>6.6</v>
      </c>
      <c r="AB25" s="146">
        <v>6.6</v>
      </c>
    </row>
    <row r="26" spans="1:28" ht="34.5" customHeight="1">
      <c r="A26" s="76" t="s">
        <v>63</v>
      </c>
      <c r="B26" s="11" t="s">
        <v>43</v>
      </c>
      <c r="D26" s="116" t="s">
        <v>64</v>
      </c>
      <c r="E26" s="117" t="s">
        <v>65</v>
      </c>
      <c r="F26" s="118" t="s">
        <v>54</v>
      </c>
      <c r="G26" s="142">
        <v>2.862</v>
      </c>
      <c r="H26" s="142">
        <v>2.858</v>
      </c>
      <c r="I26" s="142">
        <v>2.862</v>
      </c>
      <c r="J26" s="142">
        <v>2.862</v>
      </c>
      <c r="K26" s="142">
        <v>2.862</v>
      </c>
      <c r="L26" s="142">
        <v>2.862</v>
      </c>
      <c r="M26" s="142">
        <v>2.862</v>
      </c>
      <c r="N26" s="142">
        <v>2.862</v>
      </c>
      <c r="O26" s="142">
        <v>2.862</v>
      </c>
      <c r="P26" s="142">
        <v>2.862</v>
      </c>
      <c r="Q26" s="142">
        <v>2.862</v>
      </c>
      <c r="R26" s="142">
        <v>2.862</v>
      </c>
      <c r="S26" s="142">
        <v>2.862</v>
      </c>
      <c r="T26" s="142">
        <v>2.862</v>
      </c>
      <c r="U26" s="142">
        <v>2.862</v>
      </c>
      <c r="V26" s="144">
        <v>2.862</v>
      </c>
      <c r="W26" s="142">
        <v>2.862</v>
      </c>
      <c r="X26" s="142">
        <v>2.862</v>
      </c>
      <c r="Y26" s="144">
        <v>2.862</v>
      </c>
      <c r="Z26" s="142">
        <v>2.862</v>
      </c>
      <c r="AA26" s="142">
        <v>2.862</v>
      </c>
      <c r="AB26" s="144">
        <v>2.862</v>
      </c>
    </row>
    <row r="27" spans="1:28" ht="27.75" customHeight="1">
      <c r="A27" s="76" t="s">
        <v>66</v>
      </c>
      <c r="B27" s="11" t="s">
        <v>46</v>
      </c>
      <c r="D27" s="116" t="s">
        <v>67</v>
      </c>
      <c r="E27" s="117" t="s">
        <v>46</v>
      </c>
      <c r="F27" s="118" t="s">
        <v>54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4">
        <f>SUM(J27:U27)/12</f>
        <v>0</v>
      </c>
      <c r="W27" s="142">
        <f>(J27+K27+L27)/3</f>
        <v>0</v>
      </c>
      <c r="X27" s="142">
        <f>(M27+N27+O27)/3</f>
        <v>0</v>
      </c>
      <c r="Y27" s="144">
        <f>(W27+X27)/2</f>
        <v>0</v>
      </c>
      <c r="Z27" s="142">
        <f>(P27+Q27+R27)/3</f>
        <v>0</v>
      </c>
      <c r="AA27" s="142">
        <f>(S27+T27+U27)/3</f>
        <v>0</v>
      </c>
      <c r="AB27" s="144">
        <f>(Z27+AA27)/2</f>
        <v>0</v>
      </c>
    </row>
    <row r="28" spans="1:28" ht="33" customHeight="1">
      <c r="A28" s="76" t="s">
        <v>68</v>
      </c>
      <c r="B28" s="11" t="s">
        <v>49</v>
      </c>
      <c r="D28" s="116" t="s">
        <v>69</v>
      </c>
      <c r="E28" s="117" t="s">
        <v>49</v>
      </c>
      <c r="F28" s="118" t="s">
        <v>54</v>
      </c>
      <c r="G28" s="142">
        <v>2.862</v>
      </c>
      <c r="H28" s="142">
        <v>2.858</v>
      </c>
      <c r="I28" s="142">
        <v>2.862</v>
      </c>
      <c r="J28" s="142">
        <v>2.862</v>
      </c>
      <c r="K28" s="142">
        <v>2.862</v>
      </c>
      <c r="L28" s="142">
        <v>2.862</v>
      </c>
      <c r="M28" s="142">
        <v>2.862</v>
      </c>
      <c r="N28" s="142">
        <v>2.862</v>
      </c>
      <c r="O28" s="142">
        <v>2.862</v>
      </c>
      <c r="P28" s="142">
        <v>2.862</v>
      </c>
      <c r="Q28" s="142">
        <v>2.862</v>
      </c>
      <c r="R28" s="142">
        <v>2.862</v>
      </c>
      <c r="S28" s="142">
        <v>2.862</v>
      </c>
      <c r="T28" s="142">
        <v>2.862</v>
      </c>
      <c r="U28" s="142">
        <v>2.862</v>
      </c>
      <c r="V28" s="144">
        <v>2.862</v>
      </c>
      <c r="W28" s="142">
        <v>2.862</v>
      </c>
      <c r="X28" s="142">
        <v>2.862</v>
      </c>
      <c r="Y28" s="144">
        <v>2.862</v>
      </c>
      <c r="Z28" s="142">
        <v>2.862</v>
      </c>
      <c r="AA28" s="142">
        <v>2.862</v>
      </c>
      <c r="AB28" s="144">
        <v>2.862</v>
      </c>
    </row>
    <row r="29" spans="1:28" ht="23.25" customHeight="1">
      <c r="A29" s="76" t="s">
        <v>70</v>
      </c>
      <c r="B29" s="11" t="s">
        <v>71</v>
      </c>
      <c r="D29" s="116" t="s">
        <v>72</v>
      </c>
      <c r="E29" s="117" t="s">
        <v>73</v>
      </c>
      <c r="F29" s="128" t="s">
        <v>54</v>
      </c>
      <c r="G29" s="141">
        <v>2.862</v>
      </c>
      <c r="H29" s="141">
        <v>2.862</v>
      </c>
      <c r="I29" s="141">
        <v>2.862</v>
      </c>
      <c r="J29" s="141">
        <v>2.862</v>
      </c>
      <c r="K29" s="141">
        <v>2.862</v>
      </c>
      <c r="L29" s="141">
        <v>2.862</v>
      </c>
      <c r="M29" s="141">
        <v>2.862</v>
      </c>
      <c r="N29" s="141">
        <v>2.862</v>
      </c>
      <c r="O29" s="141">
        <v>2.862</v>
      </c>
      <c r="P29" s="141">
        <v>2.862</v>
      </c>
      <c r="Q29" s="141">
        <v>2.862</v>
      </c>
      <c r="R29" s="141">
        <v>2.862</v>
      </c>
      <c r="S29" s="141">
        <v>2.862</v>
      </c>
      <c r="T29" s="141">
        <v>2.862</v>
      </c>
      <c r="U29" s="141">
        <v>2.862</v>
      </c>
      <c r="V29" s="143">
        <v>2.862</v>
      </c>
      <c r="W29" s="141">
        <v>2.862</v>
      </c>
      <c r="X29" s="141">
        <v>2.862</v>
      </c>
      <c r="Y29" s="143">
        <v>2.862</v>
      </c>
      <c r="Z29" s="141">
        <v>2.862</v>
      </c>
      <c r="AA29" s="141">
        <v>2.862</v>
      </c>
      <c r="AB29" s="143">
        <v>2.862</v>
      </c>
    </row>
    <row r="30" spans="1:28" ht="21.75" customHeight="1">
      <c r="A30" s="76" t="s">
        <v>74</v>
      </c>
      <c r="B30" s="11" t="s">
        <v>33</v>
      </c>
      <c r="D30" s="134" t="s">
        <v>75</v>
      </c>
      <c r="E30" s="135" t="s">
        <v>33</v>
      </c>
      <c r="F30" s="148" t="s">
        <v>54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4">
        <f>SUM(J30:U30)/12</f>
        <v>0</v>
      </c>
      <c r="W30" s="142">
        <f>(J30+K30+L30)/3</f>
        <v>0</v>
      </c>
      <c r="X30" s="142">
        <f>(M30+N30+O30)/3</f>
        <v>0</v>
      </c>
      <c r="Y30" s="144">
        <f>(W30+X30)/2</f>
        <v>0</v>
      </c>
      <c r="Z30" s="142">
        <f>(P30+Q30+R30)/3</f>
        <v>0</v>
      </c>
      <c r="AA30" s="142">
        <f>(S30+T30+U30)/3</f>
        <v>0</v>
      </c>
      <c r="AB30" s="144">
        <f>(Z30+AA30)/2</f>
        <v>0</v>
      </c>
    </row>
    <row r="31" spans="1:28" ht="45.75" customHeight="1">
      <c r="A31" s="76" t="s">
        <v>76</v>
      </c>
      <c r="B31" s="11" t="s">
        <v>77</v>
      </c>
      <c r="D31" s="134" t="s">
        <v>78</v>
      </c>
      <c r="E31" s="135" t="s">
        <v>77</v>
      </c>
      <c r="F31" s="148" t="s">
        <v>54</v>
      </c>
      <c r="G31" s="141">
        <v>2.862</v>
      </c>
      <c r="H31" s="141">
        <v>2.862</v>
      </c>
      <c r="I31" s="141">
        <v>2.862</v>
      </c>
      <c r="J31" s="141">
        <v>2.862</v>
      </c>
      <c r="K31" s="141">
        <v>2.862</v>
      </c>
      <c r="L31" s="141">
        <v>2.862</v>
      </c>
      <c r="M31" s="141">
        <v>2.862</v>
      </c>
      <c r="N31" s="141">
        <v>2.862</v>
      </c>
      <c r="O31" s="141">
        <v>2.862</v>
      </c>
      <c r="P31" s="141">
        <v>2.862</v>
      </c>
      <c r="Q31" s="141">
        <v>2.862</v>
      </c>
      <c r="R31" s="141">
        <v>2.862</v>
      </c>
      <c r="S31" s="141">
        <v>2.862</v>
      </c>
      <c r="T31" s="141">
        <v>2.862</v>
      </c>
      <c r="U31" s="141">
        <v>2.862</v>
      </c>
      <c r="V31" s="143">
        <v>2.862</v>
      </c>
      <c r="W31" s="141">
        <v>2.862</v>
      </c>
      <c r="X31" s="141">
        <v>2.862</v>
      </c>
      <c r="Y31" s="143">
        <v>2.862</v>
      </c>
      <c r="Z31" s="141">
        <v>2.862</v>
      </c>
      <c r="AA31" s="141">
        <v>2.862</v>
      </c>
      <c r="AB31" s="143">
        <v>2.862</v>
      </c>
    </row>
    <row r="32" spans="1:28" ht="22.5" customHeight="1">
      <c r="A32" s="76" t="s">
        <v>79</v>
      </c>
      <c r="B32" s="11" t="s">
        <v>80</v>
      </c>
      <c r="D32" s="134" t="s">
        <v>81</v>
      </c>
      <c r="E32" s="135" t="s">
        <v>82</v>
      </c>
      <c r="F32" s="148" t="s">
        <v>83</v>
      </c>
      <c r="G32" s="141">
        <v>10.032</v>
      </c>
      <c r="H32" s="141">
        <v>10.032</v>
      </c>
      <c r="I32" s="141">
        <v>10.032</v>
      </c>
      <c r="J32" s="141">
        <v>10.032</v>
      </c>
      <c r="K32" s="141">
        <v>10.032</v>
      </c>
      <c r="L32" s="141">
        <v>10.032</v>
      </c>
      <c r="M32" s="141">
        <v>10.032</v>
      </c>
      <c r="N32" s="141">
        <v>10.032</v>
      </c>
      <c r="O32" s="141">
        <v>10.032</v>
      </c>
      <c r="P32" s="141">
        <v>10.032</v>
      </c>
      <c r="Q32" s="141">
        <v>10.032</v>
      </c>
      <c r="R32" s="141">
        <v>10.032</v>
      </c>
      <c r="S32" s="141">
        <v>10.032</v>
      </c>
      <c r="T32" s="141">
        <v>10.032</v>
      </c>
      <c r="U32" s="141">
        <v>10.032</v>
      </c>
      <c r="V32" s="149">
        <f>SUM(V33:V34)</f>
        <v>10.032</v>
      </c>
      <c r="W32" s="150">
        <f aca="true" t="shared" si="2" ref="W32:AB32">SUM(W33:W34)</f>
        <v>10.032</v>
      </c>
      <c r="X32" s="150">
        <f t="shared" si="2"/>
        <v>10.032</v>
      </c>
      <c r="Y32" s="149">
        <f t="shared" si="2"/>
        <v>10.032</v>
      </c>
      <c r="Z32" s="150">
        <f t="shared" si="2"/>
        <v>10.032</v>
      </c>
      <c r="AA32" s="150">
        <f t="shared" si="2"/>
        <v>10.032</v>
      </c>
      <c r="AB32" s="149">
        <f t="shared" si="2"/>
        <v>10.032</v>
      </c>
    </row>
    <row r="33" spans="1:28" ht="32.25" customHeight="1">
      <c r="A33" s="76" t="s">
        <v>84</v>
      </c>
      <c r="B33" s="11" t="s">
        <v>33</v>
      </c>
      <c r="D33" s="116" t="s">
        <v>85</v>
      </c>
      <c r="E33" s="117" t="s">
        <v>33</v>
      </c>
      <c r="F33" s="128" t="s">
        <v>83</v>
      </c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4">
        <f>SUM(J33:U33)/12</f>
        <v>0</v>
      </c>
      <c r="W33" s="142">
        <f>(J33+K33+L33)/3</f>
        <v>0</v>
      </c>
      <c r="X33" s="142">
        <f>(M33+N33+O33)/3</f>
        <v>0</v>
      </c>
      <c r="Y33" s="144">
        <f>(W33+X33)/2</f>
        <v>0</v>
      </c>
      <c r="Z33" s="142">
        <f>(P33+Q33+R33)/3</f>
        <v>0</v>
      </c>
      <c r="AA33" s="142">
        <f>(S33+T33+U33)/3</f>
        <v>0</v>
      </c>
      <c r="AB33" s="144">
        <f>(Z33+AA33)/2</f>
        <v>0</v>
      </c>
    </row>
    <row r="34" spans="1:28" ht="35.25" customHeight="1" thickBot="1">
      <c r="A34" s="76" t="s">
        <v>86</v>
      </c>
      <c r="B34" s="11" t="s">
        <v>77</v>
      </c>
      <c r="D34" s="151" t="s">
        <v>87</v>
      </c>
      <c r="E34" s="152" t="s">
        <v>77</v>
      </c>
      <c r="F34" s="153" t="s">
        <v>83</v>
      </c>
      <c r="G34" s="141">
        <v>10.032</v>
      </c>
      <c r="H34" s="141">
        <v>10.032</v>
      </c>
      <c r="I34" s="141">
        <v>10.032</v>
      </c>
      <c r="J34" s="141">
        <v>10.032</v>
      </c>
      <c r="K34" s="141">
        <v>10.032</v>
      </c>
      <c r="L34" s="141">
        <v>10.032</v>
      </c>
      <c r="M34" s="141">
        <v>10.032</v>
      </c>
      <c r="N34" s="141">
        <v>10.032</v>
      </c>
      <c r="O34" s="141">
        <v>10.032</v>
      </c>
      <c r="P34" s="141">
        <v>10.032</v>
      </c>
      <c r="Q34" s="141">
        <v>10.032</v>
      </c>
      <c r="R34" s="141">
        <v>10.032</v>
      </c>
      <c r="S34" s="141">
        <v>10.032</v>
      </c>
      <c r="T34" s="141">
        <v>10.032</v>
      </c>
      <c r="U34" s="141">
        <v>10.032</v>
      </c>
      <c r="V34" s="154">
        <v>10.032</v>
      </c>
      <c r="W34" s="154">
        <v>10.032</v>
      </c>
      <c r="X34" s="154">
        <v>10.032</v>
      </c>
      <c r="Y34" s="154">
        <v>10.032</v>
      </c>
      <c r="Z34" s="154">
        <v>10.032</v>
      </c>
      <c r="AA34" s="154">
        <v>10.032</v>
      </c>
      <c r="AB34" s="154">
        <v>10.032</v>
      </c>
    </row>
    <row r="35" spans="1:28" ht="15.75">
      <c r="A35" s="76"/>
      <c r="B35" s="11"/>
      <c r="D35" s="93"/>
      <c r="E35" s="155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15.75">
      <c r="A36" s="76"/>
      <c r="B36" s="11"/>
      <c r="D36" s="93"/>
      <c r="E36" s="155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20.25" customHeight="1" thickBot="1">
      <c r="A37" s="76"/>
      <c r="B37" s="11"/>
      <c r="D37" s="317" t="s">
        <v>88</v>
      </c>
      <c r="E37" s="317"/>
      <c r="F37" s="317"/>
      <c r="G37" s="317"/>
      <c r="H37" s="156"/>
      <c r="I37" s="156"/>
      <c r="J37" s="156"/>
      <c r="K37" s="94"/>
      <c r="L37" s="94"/>
      <c r="M37" s="318"/>
      <c r="N37" s="318"/>
      <c r="O37" s="318"/>
      <c r="P37" s="94" t="s">
        <v>274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20.25" customHeight="1">
      <c r="A38" s="76"/>
      <c r="B38" s="11"/>
      <c r="D38" s="156"/>
      <c r="E38" s="156"/>
      <c r="F38" s="156"/>
      <c r="G38" s="156"/>
      <c r="H38" s="156"/>
      <c r="I38" s="156"/>
      <c r="J38" s="156"/>
      <c r="K38" s="94"/>
      <c r="L38" s="94"/>
      <c r="M38" s="157"/>
      <c r="N38" s="157"/>
      <c r="O38" s="157"/>
      <c r="P38" s="96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30" customHeight="1" thickBot="1">
      <c r="A39" s="76"/>
      <c r="B39" s="11"/>
      <c r="D39" s="317" t="s">
        <v>89</v>
      </c>
      <c r="E39" s="317"/>
      <c r="F39" s="317"/>
      <c r="G39" s="317"/>
      <c r="H39" s="317"/>
      <c r="I39" s="317"/>
      <c r="J39" s="317"/>
      <c r="K39" s="317"/>
      <c r="L39" s="94"/>
      <c r="M39" s="319"/>
      <c r="N39" s="319"/>
      <c r="O39" s="319"/>
      <c r="P39" s="94" t="s">
        <v>233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1" spans="1:10" ht="14.25">
      <c r="A41" s="76"/>
      <c r="B41" s="11"/>
      <c r="D41" s="83"/>
      <c r="E41" s="89"/>
      <c r="F41" s="20"/>
      <c r="G41" s="84"/>
      <c r="H41" s="84"/>
      <c r="I41" s="84"/>
      <c r="J41" s="84"/>
    </row>
    <row r="43" spans="4:10" ht="14.25">
      <c r="D43" s="316"/>
      <c r="E43" s="316"/>
      <c r="F43" s="316"/>
      <c r="G43" s="316"/>
      <c r="H43" s="88"/>
      <c r="I43" s="88"/>
      <c r="J43" s="88"/>
    </row>
    <row r="44" ht="14.25">
      <c r="E44" s="21"/>
    </row>
  </sheetData>
  <sheetProtection/>
  <mergeCells count="5">
    <mergeCell ref="D43:G43"/>
    <mergeCell ref="D37:G37"/>
    <mergeCell ref="M37:O37"/>
    <mergeCell ref="D39:K39"/>
    <mergeCell ref="M39:O39"/>
  </mergeCells>
  <dataValidations count="1">
    <dataValidation type="decimal" allowBlank="1" showInputMessage="1" showErrorMessage="1" sqref="G12:AB16 G21:AB25 W17:AB17 J18:U18 G18:I19 V18:AB19 G27:AB34">
      <formula1>-1000000000000000</formula1>
      <formula2>1000000000000000</formula2>
    </dataValidation>
  </dataValidations>
  <printOptions/>
  <pageMargins left="0.17" right="0.17" top="0.22" bottom="0.24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43">
      <selection activeCell="G48" sqref="G48"/>
    </sheetView>
  </sheetViews>
  <sheetFormatPr defaultColWidth="9.00390625" defaultRowHeight="12.75"/>
  <cols>
    <col min="1" max="1" width="5.25390625" style="5" customWidth="1"/>
    <col min="2" max="2" width="2.00390625" style="5" customWidth="1"/>
    <col min="3" max="3" width="4.75390625" style="5" customWidth="1"/>
    <col min="4" max="4" width="34.25390625" style="5" customWidth="1"/>
    <col min="5" max="5" width="3.00390625" style="5" hidden="1" customWidth="1"/>
    <col min="6" max="6" width="10.375" style="5" customWidth="1"/>
    <col min="7" max="7" width="10.875" style="5" customWidth="1"/>
    <col min="8" max="8" width="9.375" style="5" customWidth="1"/>
    <col min="9" max="9" width="9.125" style="5" customWidth="1"/>
    <col min="10" max="10" width="8.375" style="5" customWidth="1"/>
    <col min="11" max="11" width="8.625" style="5" customWidth="1"/>
    <col min="12" max="12" width="8.125" style="5" customWidth="1"/>
    <col min="13" max="14" width="8.625" style="5" customWidth="1"/>
    <col min="15" max="15" width="8.875" style="5" customWidth="1"/>
    <col min="16" max="16" width="6.625" style="5" customWidth="1"/>
    <col min="17" max="16384" width="9.125" style="5" customWidth="1"/>
  </cols>
  <sheetData>
    <row r="1" spans="1:17" ht="15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 t="s">
        <v>199</v>
      </c>
      <c r="Q1" s="221"/>
    </row>
    <row r="2" spans="1:17" ht="11.25" customHeight="1">
      <c r="A2" s="221"/>
      <c r="B2" s="221"/>
      <c r="C2" s="221"/>
      <c r="D2" s="223" t="s">
        <v>143</v>
      </c>
      <c r="E2" s="223"/>
      <c r="F2" s="223"/>
      <c r="G2" s="223"/>
      <c r="H2" s="223"/>
      <c r="I2" s="223"/>
      <c r="J2" s="223"/>
      <c r="K2" s="221"/>
      <c r="L2" s="221"/>
      <c r="M2" s="221"/>
      <c r="N2" s="221"/>
      <c r="O2" s="221"/>
      <c r="P2" s="221"/>
      <c r="Q2" s="221"/>
    </row>
    <row r="3" spans="1:17" ht="11.25" customHeight="1">
      <c r="A3" s="221"/>
      <c r="B3" s="221"/>
      <c r="C3" s="221"/>
      <c r="D3" s="223" t="s">
        <v>144</v>
      </c>
      <c r="E3" s="223"/>
      <c r="F3" s="223"/>
      <c r="G3" s="223"/>
      <c r="H3" s="223"/>
      <c r="I3" s="223"/>
      <c r="J3" s="223"/>
      <c r="K3" s="221"/>
      <c r="L3" s="221"/>
      <c r="M3" s="223"/>
      <c r="N3" s="221"/>
      <c r="O3" s="221"/>
      <c r="P3" s="221"/>
      <c r="Q3" s="221"/>
    </row>
    <row r="4" spans="1:17" ht="12" customHeight="1">
      <c r="A4" s="221"/>
      <c r="B4" s="221"/>
      <c r="C4" s="221"/>
      <c r="D4" s="223" t="s">
        <v>276</v>
      </c>
      <c r="E4" s="223"/>
      <c r="F4" s="223"/>
      <c r="G4" s="223"/>
      <c r="H4" s="223"/>
      <c r="I4" s="223"/>
      <c r="J4" s="223"/>
      <c r="K4" s="221"/>
      <c r="L4" s="221"/>
      <c r="M4" s="221"/>
      <c r="N4" s="221"/>
      <c r="O4" s="221"/>
      <c r="P4" s="222"/>
      <c r="Q4" s="221"/>
    </row>
    <row r="5" spans="1:17" ht="11.25" customHeight="1">
      <c r="A5" s="221"/>
      <c r="B5" s="221"/>
      <c r="C5" s="221"/>
      <c r="D5" s="223"/>
      <c r="E5" s="223"/>
      <c r="F5" s="223"/>
      <c r="G5" s="223"/>
      <c r="H5" s="223"/>
      <c r="I5" s="223"/>
      <c r="J5" s="223"/>
      <c r="K5" s="221"/>
      <c r="L5" s="221"/>
      <c r="M5" s="221"/>
      <c r="N5" s="221"/>
      <c r="O5" s="221"/>
      <c r="P5" s="221"/>
      <c r="Q5" s="221"/>
    </row>
    <row r="6" spans="1:17" ht="16.5" thickBo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</row>
    <row r="7" spans="1:17" ht="15" customHeight="1">
      <c r="A7" s="340" t="s">
        <v>145</v>
      </c>
      <c r="B7" s="342" t="s">
        <v>122</v>
      </c>
      <c r="C7" s="343"/>
      <c r="D7" s="343"/>
      <c r="E7" s="344"/>
      <c r="F7" s="328" t="s">
        <v>146</v>
      </c>
      <c r="G7" s="330" t="s">
        <v>232</v>
      </c>
      <c r="H7" s="331"/>
      <c r="I7" s="331"/>
      <c r="J7" s="331"/>
      <c r="K7" s="332"/>
      <c r="L7" s="330" t="s">
        <v>256</v>
      </c>
      <c r="M7" s="331"/>
      <c r="N7" s="331"/>
      <c r="O7" s="331"/>
      <c r="P7" s="332"/>
      <c r="Q7" s="221"/>
    </row>
    <row r="8" spans="1:17" ht="15" customHeight="1" thickBot="1">
      <c r="A8" s="341"/>
      <c r="B8" s="345"/>
      <c r="C8" s="346"/>
      <c r="D8" s="346"/>
      <c r="E8" s="347"/>
      <c r="F8" s="329"/>
      <c r="G8" s="224" t="s">
        <v>124</v>
      </c>
      <c r="H8" s="225" t="s">
        <v>125</v>
      </c>
      <c r="I8" s="225" t="s">
        <v>126</v>
      </c>
      <c r="J8" s="225" t="s">
        <v>127</v>
      </c>
      <c r="K8" s="226" t="s">
        <v>147</v>
      </c>
      <c r="L8" s="224" t="s">
        <v>124</v>
      </c>
      <c r="M8" s="225" t="s">
        <v>125</v>
      </c>
      <c r="N8" s="225" t="s">
        <v>126</v>
      </c>
      <c r="O8" s="225" t="s">
        <v>127</v>
      </c>
      <c r="P8" s="226" t="s">
        <v>147</v>
      </c>
      <c r="Q8" s="221"/>
    </row>
    <row r="9" spans="1:17" ht="16.5" thickBot="1">
      <c r="A9" s="227">
        <v>1</v>
      </c>
      <c r="B9" s="336">
        <v>2</v>
      </c>
      <c r="C9" s="337"/>
      <c r="D9" s="337"/>
      <c r="E9" s="338"/>
      <c r="F9" s="228">
        <v>3</v>
      </c>
      <c r="G9" s="229">
        <v>4</v>
      </c>
      <c r="H9" s="230">
        <v>5</v>
      </c>
      <c r="I9" s="230">
        <v>6</v>
      </c>
      <c r="J9" s="230">
        <v>7</v>
      </c>
      <c r="K9" s="228">
        <v>8</v>
      </c>
      <c r="L9" s="229">
        <v>14</v>
      </c>
      <c r="M9" s="230">
        <v>15</v>
      </c>
      <c r="N9" s="230">
        <v>16</v>
      </c>
      <c r="O9" s="230">
        <v>17</v>
      </c>
      <c r="P9" s="228">
        <v>18</v>
      </c>
      <c r="Q9" s="221"/>
    </row>
    <row r="10" spans="1:17" ht="44.25" customHeight="1">
      <c r="A10" s="249">
        <v>1</v>
      </c>
      <c r="B10" s="250"/>
      <c r="C10" s="339" t="s">
        <v>148</v>
      </c>
      <c r="D10" s="339"/>
      <c r="E10" s="251"/>
      <c r="F10" s="244" t="s">
        <v>149</v>
      </c>
      <c r="G10" s="231">
        <v>0</v>
      </c>
      <c r="H10" s="232"/>
      <c r="I10" s="232">
        <v>1.514</v>
      </c>
      <c r="J10" s="232">
        <v>2.294</v>
      </c>
      <c r="K10" s="233">
        <v>3.808</v>
      </c>
      <c r="L10" s="231">
        <v>0</v>
      </c>
      <c r="M10" s="232"/>
      <c r="N10" s="232">
        <v>1.514</v>
      </c>
      <c r="O10" s="232">
        <v>2.294</v>
      </c>
      <c r="P10" s="233">
        <v>3.808</v>
      </c>
      <c r="Q10" s="221"/>
    </row>
    <row r="11" spans="1:17" ht="44.25" customHeight="1">
      <c r="A11" s="252" t="s">
        <v>150</v>
      </c>
      <c r="B11" s="253"/>
      <c r="C11" s="320" t="s">
        <v>151</v>
      </c>
      <c r="D11" s="320"/>
      <c r="E11" s="254"/>
      <c r="F11" s="245" t="s">
        <v>149</v>
      </c>
      <c r="G11" s="234">
        <v>0</v>
      </c>
      <c r="H11" s="235"/>
      <c r="I11" s="235">
        <v>0.753</v>
      </c>
      <c r="J11" s="235">
        <v>0</v>
      </c>
      <c r="K11" s="233">
        <v>0</v>
      </c>
      <c r="L11" s="234">
        <v>0</v>
      </c>
      <c r="M11" s="235"/>
      <c r="N11" s="235">
        <v>0.753</v>
      </c>
      <c r="O11" s="235">
        <v>0</v>
      </c>
      <c r="P11" s="233">
        <v>0</v>
      </c>
      <c r="Q11" s="221"/>
    </row>
    <row r="12" spans="1:17" ht="44.25" customHeight="1">
      <c r="A12" s="252" t="s">
        <v>152</v>
      </c>
      <c r="B12" s="253"/>
      <c r="C12" s="320" t="s">
        <v>153</v>
      </c>
      <c r="D12" s="320"/>
      <c r="E12" s="254"/>
      <c r="F12" s="245" t="s">
        <v>154</v>
      </c>
      <c r="G12" s="234">
        <v>0</v>
      </c>
      <c r="H12" s="235"/>
      <c r="I12" s="235">
        <v>0</v>
      </c>
      <c r="J12" s="235">
        <v>0</v>
      </c>
      <c r="K12" s="236">
        <v>0</v>
      </c>
      <c r="L12" s="234">
        <v>0</v>
      </c>
      <c r="M12" s="235"/>
      <c r="N12" s="235">
        <v>0</v>
      </c>
      <c r="O12" s="235">
        <v>0</v>
      </c>
      <c r="P12" s="236">
        <v>0</v>
      </c>
      <c r="Q12" s="221"/>
    </row>
    <row r="13" spans="1:17" ht="44.25" customHeight="1">
      <c r="A13" s="252" t="s">
        <v>155</v>
      </c>
      <c r="B13" s="253"/>
      <c r="C13" s="320" t="s">
        <v>156</v>
      </c>
      <c r="D13" s="320"/>
      <c r="E13" s="254"/>
      <c r="F13" s="245" t="s">
        <v>83</v>
      </c>
      <c r="G13" s="234">
        <v>0</v>
      </c>
      <c r="H13" s="235"/>
      <c r="I13" s="235">
        <v>19.96</v>
      </c>
      <c r="J13" s="235">
        <v>0</v>
      </c>
      <c r="K13" s="236">
        <v>0</v>
      </c>
      <c r="L13" s="234">
        <v>0</v>
      </c>
      <c r="M13" s="235"/>
      <c r="N13" s="235">
        <v>19.96</v>
      </c>
      <c r="O13" s="235">
        <v>0</v>
      </c>
      <c r="P13" s="236">
        <v>0</v>
      </c>
      <c r="Q13" s="221"/>
    </row>
    <row r="14" spans="1:17" ht="44.25" customHeight="1">
      <c r="A14" s="252" t="s">
        <v>157</v>
      </c>
      <c r="B14" s="253"/>
      <c r="C14" s="320" t="s">
        <v>158</v>
      </c>
      <c r="D14" s="320"/>
      <c r="E14" s="254"/>
      <c r="F14" s="245" t="s">
        <v>159</v>
      </c>
      <c r="G14" s="234">
        <v>0</v>
      </c>
      <c r="H14" s="235"/>
      <c r="I14" s="235">
        <v>0</v>
      </c>
      <c r="J14" s="235">
        <v>0</v>
      </c>
      <c r="K14" s="236">
        <v>0</v>
      </c>
      <c r="L14" s="234">
        <v>0</v>
      </c>
      <c r="M14" s="235"/>
      <c r="N14" s="235">
        <v>0</v>
      </c>
      <c r="O14" s="235">
        <v>0</v>
      </c>
      <c r="P14" s="236">
        <v>0</v>
      </c>
      <c r="Q14" s="221"/>
    </row>
    <row r="15" spans="1:17" ht="44.25" customHeight="1">
      <c r="A15" s="252" t="s">
        <v>160</v>
      </c>
      <c r="B15" s="253"/>
      <c r="C15" s="320" t="s">
        <v>161</v>
      </c>
      <c r="D15" s="320"/>
      <c r="E15" s="254"/>
      <c r="F15" s="245" t="s">
        <v>149</v>
      </c>
      <c r="G15" s="234">
        <v>0</v>
      </c>
      <c r="H15" s="235"/>
      <c r="I15" s="235">
        <v>0</v>
      </c>
      <c r="J15" s="235">
        <v>0</v>
      </c>
      <c r="K15" s="236">
        <v>0</v>
      </c>
      <c r="L15" s="234">
        <v>0</v>
      </c>
      <c r="M15" s="235"/>
      <c r="N15" s="235">
        <v>0</v>
      </c>
      <c r="O15" s="235">
        <v>0</v>
      </c>
      <c r="P15" s="236">
        <v>0</v>
      </c>
      <c r="Q15" s="221"/>
    </row>
    <row r="16" spans="1:17" ht="44.25" customHeight="1">
      <c r="A16" s="252" t="s">
        <v>152</v>
      </c>
      <c r="B16" s="253"/>
      <c r="C16" s="320" t="s">
        <v>153</v>
      </c>
      <c r="D16" s="320"/>
      <c r="E16" s="254"/>
      <c r="F16" s="246" t="s">
        <v>162</v>
      </c>
      <c r="G16" s="234">
        <v>0</v>
      </c>
      <c r="H16" s="235"/>
      <c r="I16" s="235">
        <v>0</v>
      </c>
      <c r="J16" s="235">
        <v>0</v>
      </c>
      <c r="K16" s="236">
        <v>0</v>
      </c>
      <c r="L16" s="234">
        <v>0</v>
      </c>
      <c r="M16" s="235"/>
      <c r="N16" s="235">
        <v>0</v>
      </c>
      <c r="O16" s="235">
        <v>0</v>
      </c>
      <c r="P16" s="236">
        <v>0</v>
      </c>
      <c r="Q16" s="221"/>
    </row>
    <row r="17" spans="1:17" ht="44.25" customHeight="1">
      <c r="A17" s="252" t="s">
        <v>155</v>
      </c>
      <c r="B17" s="253"/>
      <c r="C17" s="320" t="s">
        <v>163</v>
      </c>
      <c r="D17" s="320"/>
      <c r="E17" s="254"/>
      <c r="F17" s="245" t="s">
        <v>164</v>
      </c>
      <c r="G17" s="234">
        <v>0</v>
      </c>
      <c r="H17" s="235"/>
      <c r="I17" s="235">
        <v>0</v>
      </c>
      <c r="J17" s="235">
        <v>0</v>
      </c>
      <c r="K17" s="236">
        <v>0</v>
      </c>
      <c r="L17" s="234">
        <v>0</v>
      </c>
      <c r="M17" s="235"/>
      <c r="N17" s="235">
        <v>0</v>
      </c>
      <c r="O17" s="235">
        <v>0</v>
      </c>
      <c r="P17" s="236">
        <v>0</v>
      </c>
      <c r="Q17" s="221"/>
    </row>
    <row r="18" spans="1:17" ht="44.25" customHeight="1">
      <c r="A18" s="252" t="s">
        <v>165</v>
      </c>
      <c r="B18" s="253"/>
      <c r="C18" s="320" t="s">
        <v>166</v>
      </c>
      <c r="D18" s="320"/>
      <c r="E18" s="254"/>
      <c r="F18" s="245" t="s">
        <v>149</v>
      </c>
      <c r="G18" s="234">
        <v>0</v>
      </c>
      <c r="H18" s="235"/>
      <c r="I18" s="235">
        <v>0</v>
      </c>
      <c r="J18" s="235">
        <v>0</v>
      </c>
      <c r="K18" s="236">
        <v>0</v>
      </c>
      <c r="L18" s="234">
        <v>0</v>
      </c>
      <c r="M18" s="235"/>
      <c r="N18" s="235">
        <v>0</v>
      </c>
      <c r="O18" s="235">
        <v>0</v>
      </c>
      <c r="P18" s="236">
        <v>0</v>
      </c>
      <c r="Q18" s="221"/>
    </row>
    <row r="19" spans="1:17" ht="44.25" customHeight="1">
      <c r="A19" s="252" t="s">
        <v>152</v>
      </c>
      <c r="B19" s="253"/>
      <c r="C19" s="320" t="s">
        <v>153</v>
      </c>
      <c r="D19" s="320"/>
      <c r="E19" s="254"/>
      <c r="F19" s="246" t="s">
        <v>162</v>
      </c>
      <c r="G19" s="234">
        <v>0</v>
      </c>
      <c r="H19" s="235"/>
      <c r="I19" s="235">
        <v>0</v>
      </c>
      <c r="J19" s="235">
        <v>0</v>
      </c>
      <c r="K19" s="236">
        <v>0</v>
      </c>
      <c r="L19" s="234">
        <v>0</v>
      </c>
      <c r="M19" s="235"/>
      <c r="N19" s="235">
        <v>0</v>
      </c>
      <c r="O19" s="235">
        <v>0</v>
      </c>
      <c r="P19" s="236">
        <v>0</v>
      </c>
      <c r="Q19" s="221"/>
    </row>
    <row r="20" spans="1:17" ht="44.25" customHeight="1">
      <c r="A20" s="252" t="s">
        <v>155</v>
      </c>
      <c r="B20" s="253"/>
      <c r="C20" s="320" t="s">
        <v>163</v>
      </c>
      <c r="D20" s="320"/>
      <c r="E20" s="254"/>
      <c r="F20" s="245" t="s">
        <v>164</v>
      </c>
      <c r="G20" s="234">
        <v>0</v>
      </c>
      <c r="H20" s="235"/>
      <c r="I20" s="235">
        <v>0</v>
      </c>
      <c r="J20" s="235">
        <v>0</v>
      </c>
      <c r="K20" s="236">
        <v>0</v>
      </c>
      <c r="L20" s="234">
        <v>0</v>
      </c>
      <c r="M20" s="235"/>
      <c r="N20" s="235">
        <v>0</v>
      </c>
      <c r="O20" s="235">
        <v>0</v>
      </c>
      <c r="P20" s="236">
        <v>0</v>
      </c>
      <c r="Q20" s="221"/>
    </row>
    <row r="21" spans="1:17" ht="44.25" customHeight="1">
      <c r="A21" s="252" t="s">
        <v>167</v>
      </c>
      <c r="B21" s="253"/>
      <c r="C21" s="320" t="s">
        <v>168</v>
      </c>
      <c r="D21" s="320"/>
      <c r="E21" s="254"/>
      <c r="F21" s="245" t="s">
        <v>149</v>
      </c>
      <c r="G21" s="234">
        <v>0</v>
      </c>
      <c r="H21" s="235"/>
      <c r="I21" s="235">
        <v>0</v>
      </c>
      <c r="J21" s="235">
        <v>0</v>
      </c>
      <c r="K21" s="236">
        <v>0</v>
      </c>
      <c r="L21" s="234">
        <v>0</v>
      </c>
      <c r="M21" s="235"/>
      <c r="N21" s="235">
        <v>0</v>
      </c>
      <c r="O21" s="235">
        <v>0</v>
      </c>
      <c r="P21" s="236">
        <v>0</v>
      </c>
      <c r="Q21" s="221"/>
    </row>
    <row r="22" spans="1:17" ht="44.25" customHeight="1">
      <c r="A22" s="324" t="s">
        <v>169</v>
      </c>
      <c r="B22" s="255"/>
      <c r="C22" s="322" t="s">
        <v>170</v>
      </c>
      <c r="D22" s="322"/>
      <c r="E22" s="256"/>
      <c r="F22" s="333"/>
      <c r="G22" s="234">
        <v>0</v>
      </c>
      <c r="H22" s="235"/>
      <c r="I22" s="235">
        <v>0</v>
      </c>
      <c r="J22" s="235">
        <v>0</v>
      </c>
      <c r="K22" s="236">
        <v>0</v>
      </c>
      <c r="L22" s="234">
        <v>0</v>
      </c>
      <c r="M22" s="235"/>
      <c r="N22" s="235">
        <v>0</v>
      </c>
      <c r="O22" s="235">
        <v>0</v>
      </c>
      <c r="P22" s="236">
        <v>0</v>
      </c>
      <c r="Q22" s="221"/>
    </row>
    <row r="23" spans="1:17" ht="44.25" customHeight="1">
      <c r="A23" s="325"/>
      <c r="B23" s="257"/>
      <c r="C23" s="258"/>
      <c r="D23" s="259" t="s">
        <v>171</v>
      </c>
      <c r="E23" s="260"/>
      <c r="F23" s="334"/>
      <c r="G23" s="234">
        <v>0</v>
      </c>
      <c r="H23" s="235"/>
      <c r="I23" s="235">
        <v>0</v>
      </c>
      <c r="J23" s="235">
        <v>0</v>
      </c>
      <c r="K23" s="236">
        <v>0</v>
      </c>
      <c r="L23" s="234">
        <v>0</v>
      </c>
      <c r="M23" s="235"/>
      <c r="N23" s="235">
        <v>0</v>
      </c>
      <c r="O23" s="235">
        <v>0</v>
      </c>
      <c r="P23" s="236">
        <v>0</v>
      </c>
      <c r="Q23" s="221"/>
    </row>
    <row r="24" spans="1:17" ht="44.25" customHeight="1">
      <c r="A24" s="326"/>
      <c r="B24" s="261"/>
      <c r="C24" s="262"/>
      <c r="D24" s="262"/>
      <c r="E24" s="263"/>
      <c r="F24" s="335"/>
      <c r="G24" s="234">
        <v>0</v>
      </c>
      <c r="H24" s="235"/>
      <c r="I24" s="235">
        <v>0</v>
      </c>
      <c r="J24" s="235">
        <v>0</v>
      </c>
      <c r="K24" s="236">
        <v>0</v>
      </c>
      <c r="L24" s="234">
        <v>0</v>
      </c>
      <c r="M24" s="235"/>
      <c r="N24" s="235">
        <v>0</v>
      </c>
      <c r="O24" s="235">
        <v>0</v>
      </c>
      <c r="P24" s="236">
        <v>0</v>
      </c>
      <c r="Q24" s="221"/>
    </row>
    <row r="25" spans="1:17" ht="44.25" customHeight="1">
      <c r="A25" s="252" t="s">
        <v>152</v>
      </c>
      <c r="B25" s="253"/>
      <c r="C25" s="320" t="s">
        <v>153</v>
      </c>
      <c r="D25" s="320"/>
      <c r="E25" s="254"/>
      <c r="F25" s="246" t="s">
        <v>162</v>
      </c>
      <c r="G25" s="234">
        <v>0</v>
      </c>
      <c r="H25" s="235"/>
      <c r="I25" s="235">
        <v>0</v>
      </c>
      <c r="J25" s="235">
        <v>0</v>
      </c>
      <c r="K25" s="236">
        <v>0</v>
      </c>
      <c r="L25" s="234">
        <v>0</v>
      </c>
      <c r="M25" s="235"/>
      <c r="N25" s="235">
        <v>0</v>
      </c>
      <c r="O25" s="235">
        <v>0</v>
      </c>
      <c r="P25" s="236">
        <v>0</v>
      </c>
      <c r="Q25" s="221"/>
    </row>
    <row r="26" spans="1:17" ht="44.25" customHeight="1">
      <c r="A26" s="252" t="s">
        <v>155</v>
      </c>
      <c r="B26" s="253"/>
      <c r="C26" s="320" t="s">
        <v>163</v>
      </c>
      <c r="D26" s="320"/>
      <c r="E26" s="254"/>
      <c r="F26" s="245" t="s">
        <v>164</v>
      </c>
      <c r="G26" s="234">
        <v>0</v>
      </c>
      <c r="H26" s="235"/>
      <c r="I26" s="235">
        <v>0</v>
      </c>
      <c r="J26" s="235">
        <v>0</v>
      </c>
      <c r="K26" s="236">
        <v>0</v>
      </c>
      <c r="L26" s="234">
        <v>0</v>
      </c>
      <c r="M26" s="235"/>
      <c r="N26" s="235">
        <v>0</v>
      </c>
      <c r="O26" s="235">
        <v>0</v>
      </c>
      <c r="P26" s="236">
        <v>0</v>
      </c>
      <c r="Q26" s="221"/>
    </row>
    <row r="27" spans="1:17" ht="44.25" customHeight="1">
      <c r="A27" s="324" t="s">
        <v>172</v>
      </c>
      <c r="B27" s="255"/>
      <c r="C27" s="322" t="s">
        <v>170</v>
      </c>
      <c r="D27" s="322"/>
      <c r="E27" s="256"/>
      <c r="F27" s="333"/>
      <c r="G27" s="234">
        <v>0</v>
      </c>
      <c r="H27" s="235"/>
      <c r="I27" s="235">
        <v>0</v>
      </c>
      <c r="J27" s="235">
        <v>0</v>
      </c>
      <c r="K27" s="236">
        <v>0</v>
      </c>
      <c r="L27" s="234">
        <v>0</v>
      </c>
      <c r="M27" s="235"/>
      <c r="N27" s="235">
        <v>0</v>
      </c>
      <c r="O27" s="235">
        <v>0</v>
      </c>
      <c r="P27" s="236">
        <v>0</v>
      </c>
      <c r="Q27" s="221"/>
    </row>
    <row r="28" spans="1:17" ht="26.25" customHeight="1">
      <c r="A28" s="325"/>
      <c r="B28" s="257"/>
      <c r="C28" s="258"/>
      <c r="D28" s="259" t="s">
        <v>171</v>
      </c>
      <c r="E28" s="260"/>
      <c r="F28" s="334"/>
      <c r="G28" s="234">
        <v>0</v>
      </c>
      <c r="H28" s="235"/>
      <c r="I28" s="235">
        <v>0</v>
      </c>
      <c r="J28" s="235">
        <v>0</v>
      </c>
      <c r="K28" s="236">
        <v>0</v>
      </c>
      <c r="L28" s="234">
        <v>0</v>
      </c>
      <c r="M28" s="235"/>
      <c r="N28" s="235">
        <v>0</v>
      </c>
      <c r="O28" s="235">
        <v>0</v>
      </c>
      <c r="P28" s="236">
        <v>0</v>
      </c>
      <c r="Q28" s="221"/>
    </row>
    <row r="29" spans="1:17" ht="20.25" customHeight="1">
      <c r="A29" s="326"/>
      <c r="B29" s="261"/>
      <c r="C29" s="262"/>
      <c r="D29" s="262"/>
      <c r="E29" s="263"/>
      <c r="F29" s="335"/>
      <c r="G29" s="234">
        <v>0</v>
      </c>
      <c r="H29" s="235"/>
      <c r="I29" s="235"/>
      <c r="J29" s="235"/>
      <c r="K29" s="236"/>
      <c r="L29" s="234">
        <v>0</v>
      </c>
      <c r="M29" s="235"/>
      <c r="N29" s="235"/>
      <c r="O29" s="235"/>
      <c r="P29" s="236"/>
      <c r="Q29" s="221"/>
    </row>
    <row r="30" spans="1:17" ht="44.25" customHeight="1">
      <c r="A30" s="252" t="s">
        <v>152</v>
      </c>
      <c r="B30" s="253"/>
      <c r="C30" s="320" t="s">
        <v>153</v>
      </c>
      <c r="D30" s="320"/>
      <c r="E30" s="254"/>
      <c r="F30" s="246" t="s">
        <v>162</v>
      </c>
      <c r="G30" s="234">
        <v>0</v>
      </c>
      <c r="H30" s="235"/>
      <c r="I30" s="235">
        <v>0</v>
      </c>
      <c r="J30" s="235">
        <v>0</v>
      </c>
      <c r="K30" s="236">
        <v>0</v>
      </c>
      <c r="L30" s="234">
        <v>0</v>
      </c>
      <c r="M30" s="235"/>
      <c r="N30" s="235">
        <v>0</v>
      </c>
      <c r="O30" s="235">
        <v>0</v>
      </c>
      <c r="P30" s="236">
        <v>0</v>
      </c>
      <c r="Q30" s="221"/>
    </row>
    <row r="31" spans="1:17" ht="44.25" customHeight="1">
      <c r="A31" s="252" t="s">
        <v>155</v>
      </c>
      <c r="B31" s="253"/>
      <c r="C31" s="320" t="s">
        <v>163</v>
      </c>
      <c r="D31" s="320"/>
      <c r="E31" s="254"/>
      <c r="F31" s="245" t="s">
        <v>164</v>
      </c>
      <c r="G31" s="234">
        <v>0</v>
      </c>
      <c r="H31" s="235"/>
      <c r="I31" s="235">
        <v>0</v>
      </c>
      <c r="J31" s="235">
        <v>0</v>
      </c>
      <c r="K31" s="236">
        <v>0</v>
      </c>
      <c r="L31" s="234">
        <v>0</v>
      </c>
      <c r="M31" s="235"/>
      <c r="N31" s="235">
        <v>0</v>
      </c>
      <c r="O31" s="235">
        <v>0</v>
      </c>
      <c r="P31" s="236">
        <v>0</v>
      </c>
      <c r="Q31" s="221"/>
    </row>
    <row r="32" spans="1:17" ht="44.25" customHeight="1">
      <c r="A32" s="252" t="s">
        <v>173</v>
      </c>
      <c r="B32" s="253"/>
      <c r="C32" s="320" t="s">
        <v>174</v>
      </c>
      <c r="D32" s="320"/>
      <c r="E32" s="254"/>
      <c r="F32" s="245"/>
      <c r="G32" s="234">
        <v>0</v>
      </c>
      <c r="H32" s="235"/>
      <c r="I32" s="235">
        <v>0</v>
      </c>
      <c r="J32" s="235">
        <v>0</v>
      </c>
      <c r="K32" s="236">
        <v>0</v>
      </c>
      <c r="L32" s="234">
        <v>0</v>
      </c>
      <c r="M32" s="235"/>
      <c r="N32" s="235">
        <v>0</v>
      </c>
      <c r="O32" s="235">
        <v>0</v>
      </c>
      <c r="P32" s="236">
        <v>0</v>
      </c>
      <c r="Q32" s="221"/>
    </row>
    <row r="33" spans="1:17" ht="44.25" customHeight="1">
      <c r="A33" s="252" t="s">
        <v>175</v>
      </c>
      <c r="B33" s="253"/>
      <c r="C33" s="320" t="s">
        <v>176</v>
      </c>
      <c r="D33" s="320"/>
      <c r="E33" s="254"/>
      <c r="F33" s="245" t="s">
        <v>149</v>
      </c>
      <c r="G33" s="234">
        <v>0</v>
      </c>
      <c r="H33" s="235"/>
      <c r="I33" s="235">
        <v>0</v>
      </c>
      <c r="J33" s="235">
        <v>0</v>
      </c>
      <c r="K33" s="236">
        <v>0</v>
      </c>
      <c r="L33" s="234">
        <v>0</v>
      </c>
      <c r="M33" s="235"/>
      <c r="N33" s="235">
        <v>0</v>
      </c>
      <c r="O33" s="235">
        <v>0</v>
      </c>
      <c r="P33" s="236">
        <v>0</v>
      </c>
      <c r="Q33" s="221"/>
    </row>
    <row r="34" spans="1:17" ht="44.25" customHeight="1">
      <c r="A34" s="252" t="s">
        <v>177</v>
      </c>
      <c r="B34" s="253"/>
      <c r="C34" s="320" t="s">
        <v>178</v>
      </c>
      <c r="D34" s="320"/>
      <c r="E34" s="254"/>
      <c r="F34" s="245" t="s">
        <v>149</v>
      </c>
      <c r="G34" s="234">
        <v>0</v>
      </c>
      <c r="H34" s="235"/>
      <c r="I34" s="235">
        <v>0</v>
      </c>
      <c r="J34" s="235">
        <v>0</v>
      </c>
      <c r="K34" s="236">
        <v>0</v>
      </c>
      <c r="L34" s="234">
        <v>0</v>
      </c>
      <c r="M34" s="235"/>
      <c r="N34" s="235">
        <v>0</v>
      </c>
      <c r="O34" s="235">
        <v>0</v>
      </c>
      <c r="P34" s="236">
        <v>0</v>
      </c>
      <c r="Q34" s="221"/>
    </row>
    <row r="35" spans="1:17" ht="44.25" customHeight="1">
      <c r="A35" s="252" t="s">
        <v>152</v>
      </c>
      <c r="B35" s="253"/>
      <c r="C35" s="320" t="s">
        <v>153</v>
      </c>
      <c r="D35" s="320"/>
      <c r="E35" s="254"/>
      <c r="F35" s="246" t="s">
        <v>179</v>
      </c>
      <c r="G35" s="234">
        <v>0</v>
      </c>
      <c r="H35" s="235"/>
      <c r="I35" s="235">
        <v>0</v>
      </c>
      <c r="J35" s="235">
        <v>0</v>
      </c>
      <c r="K35" s="236">
        <v>0</v>
      </c>
      <c r="L35" s="234">
        <v>0</v>
      </c>
      <c r="M35" s="235"/>
      <c r="N35" s="235">
        <v>0</v>
      </c>
      <c r="O35" s="235">
        <v>0</v>
      </c>
      <c r="P35" s="236">
        <v>0</v>
      </c>
      <c r="Q35" s="221"/>
    </row>
    <row r="36" spans="1:17" ht="44.25" customHeight="1">
      <c r="A36" s="252" t="s">
        <v>155</v>
      </c>
      <c r="B36" s="253"/>
      <c r="C36" s="320" t="s">
        <v>180</v>
      </c>
      <c r="D36" s="320"/>
      <c r="E36" s="254"/>
      <c r="F36" s="245" t="s">
        <v>181</v>
      </c>
      <c r="G36" s="234">
        <v>0</v>
      </c>
      <c r="H36" s="235"/>
      <c r="I36" s="235">
        <v>16.918</v>
      </c>
      <c r="J36" s="235">
        <v>0</v>
      </c>
      <c r="K36" s="236">
        <v>0</v>
      </c>
      <c r="L36" s="234">
        <v>0</v>
      </c>
      <c r="M36" s="235"/>
      <c r="N36" s="235">
        <v>16.918</v>
      </c>
      <c r="O36" s="235">
        <v>0</v>
      </c>
      <c r="P36" s="236">
        <v>0</v>
      </c>
      <c r="Q36" s="221"/>
    </row>
    <row r="37" spans="1:17" ht="44.25" customHeight="1">
      <c r="A37" s="252" t="s">
        <v>182</v>
      </c>
      <c r="B37" s="253"/>
      <c r="C37" s="320" t="s">
        <v>174</v>
      </c>
      <c r="D37" s="320"/>
      <c r="E37" s="254"/>
      <c r="F37" s="245" t="s">
        <v>149</v>
      </c>
      <c r="G37" s="234">
        <v>0</v>
      </c>
      <c r="H37" s="235"/>
      <c r="I37" s="235">
        <v>0</v>
      </c>
      <c r="J37" s="235">
        <v>0</v>
      </c>
      <c r="K37" s="236">
        <v>0</v>
      </c>
      <c r="L37" s="234">
        <v>0</v>
      </c>
      <c r="M37" s="235"/>
      <c r="N37" s="235">
        <v>0</v>
      </c>
      <c r="O37" s="235">
        <v>0</v>
      </c>
      <c r="P37" s="236">
        <v>0</v>
      </c>
      <c r="Q37" s="221"/>
    </row>
    <row r="38" spans="1:17" ht="44.25" customHeight="1">
      <c r="A38" s="252" t="s">
        <v>183</v>
      </c>
      <c r="B38" s="253"/>
      <c r="C38" s="320" t="s">
        <v>184</v>
      </c>
      <c r="D38" s="320"/>
      <c r="E38" s="254"/>
      <c r="F38" s="245"/>
      <c r="G38" s="234">
        <v>0</v>
      </c>
      <c r="H38" s="235"/>
      <c r="I38" s="235">
        <v>0.761</v>
      </c>
      <c r="J38" s="235">
        <v>2.294</v>
      </c>
      <c r="K38" s="236">
        <v>3.055</v>
      </c>
      <c r="L38" s="234">
        <v>0</v>
      </c>
      <c r="M38" s="235"/>
      <c r="N38" s="235">
        <v>0.761</v>
      </c>
      <c r="O38" s="235">
        <v>2.294</v>
      </c>
      <c r="P38" s="236">
        <v>3.055</v>
      </c>
      <c r="Q38" s="221"/>
    </row>
    <row r="39" spans="1:18" ht="44.25" customHeight="1">
      <c r="A39" s="252" t="s">
        <v>185</v>
      </c>
      <c r="B39" s="253"/>
      <c r="C39" s="320" t="s">
        <v>186</v>
      </c>
      <c r="D39" s="320"/>
      <c r="E39" s="254"/>
      <c r="F39" s="245"/>
      <c r="G39" s="234">
        <v>0</v>
      </c>
      <c r="H39" s="235"/>
      <c r="I39" s="235">
        <v>0.761</v>
      </c>
      <c r="J39" s="235">
        <v>0</v>
      </c>
      <c r="K39" s="236">
        <v>0.761</v>
      </c>
      <c r="L39" s="234">
        <v>0</v>
      </c>
      <c r="M39" s="235"/>
      <c r="N39" s="235">
        <v>0.761</v>
      </c>
      <c r="O39" s="235">
        <v>0</v>
      </c>
      <c r="P39" s="236">
        <v>0.761</v>
      </c>
      <c r="Q39" s="221"/>
      <c r="R39" s="91"/>
    </row>
    <row r="40" spans="1:17" ht="44.25" customHeight="1">
      <c r="A40" s="252" t="s">
        <v>152</v>
      </c>
      <c r="B40" s="253"/>
      <c r="C40" s="320" t="s">
        <v>153</v>
      </c>
      <c r="D40" s="320"/>
      <c r="E40" s="254"/>
      <c r="F40" s="245" t="s">
        <v>41</v>
      </c>
      <c r="G40" s="234">
        <v>0</v>
      </c>
      <c r="H40" s="235"/>
      <c r="I40" s="235">
        <v>0</v>
      </c>
      <c r="J40" s="235">
        <v>0</v>
      </c>
      <c r="K40" s="236">
        <v>0</v>
      </c>
      <c r="L40" s="234">
        <v>0</v>
      </c>
      <c r="M40" s="235"/>
      <c r="N40" s="235">
        <v>0</v>
      </c>
      <c r="O40" s="235">
        <v>0</v>
      </c>
      <c r="P40" s="236">
        <v>0</v>
      </c>
      <c r="Q40" s="221"/>
    </row>
    <row r="41" spans="1:17" ht="44.25" customHeight="1">
      <c r="A41" s="252" t="s">
        <v>155</v>
      </c>
      <c r="B41" s="253"/>
      <c r="C41" s="320" t="s">
        <v>187</v>
      </c>
      <c r="D41" s="320"/>
      <c r="E41" s="254"/>
      <c r="F41" s="245"/>
      <c r="G41" s="234">
        <v>0</v>
      </c>
      <c r="H41" s="235"/>
      <c r="I41" s="235">
        <v>0</v>
      </c>
      <c r="J41" s="235">
        <v>0</v>
      </c>
      <c r="K41" s="236">
        <v>0</v>
      </c>
      <c r="L41" s="234">
        <v>0</v>
      </c>
      <c r="M41" s="235"/>
      <c r="N41" s="235">
        <v>0</v>
      </c>
      <c r="O41" s="235">
        <v>0</v>
      </c>
      <c r="P41" s="236">
        <v>0</v>
      </c>
      <c r="Q41" s="221"/>
    </row>
    <row r="42" spans="1:17" ht="44.25" customHeight="1">
      <c r="A42" s="252" t="s">
        <v>157</v>
      </c>
      <c r="B42" s="253"/>
      <c r="C42" s="320" t="s">
        <v>188</v>
      </c>
      <c r="D42" s="320"/>
      <c r="E42" s="254"/>
      <c r="F42" s="245" t="s">
        <v>149</v>
      </c>
      <c r="G42" s="234">
        <v>0</v>
      </c>
      <c r="H42" s="235"/>
      <c r="I42" s="235">
        <v>24.544</v>
      </c>
      <c r="J42" s="235">
        <v>0</v>
      </c>
      <c r="K42" s="236">
        <v>24.544</v>
      </c>
      <c r="L42" s="234">
        <v>0</v>
      </c>
      <c r="M42" s="235"/>
      <c r="N42" s="235">
        <v>24.544</v>
      </c>
      <c r="O42" s="235">
        <v>0</v>
      </c>
      <c r="P42" s="236">
        <v>24.544</v>
      </c>
      <c r="Q42" s="221"/>
    </row>
    <row r="43" spans="1:17" ht="44.25" customHeight="1">
      <c r="A43" s="252" t="s">
        <v>189</v>
      </c>
      <c r="B43" s="253"/>
      <c r="C43" s="320" t="s">
        <v>190</v>
      </c>
      <c r="D43" s="320"/>
      <c r="E43" s="254"/>
      <c r="F43" s="245" t="s">
        <v>149</v>
      </c>
      <c r="G43" s="234">
        <v>0</v>
      </c>
      <c r="H43" s="235"/>
      <c r="I43" s="235">
        <v>0</v>
      </c>
      <c r="J43" s="235">
        <v>2.294</v>
      </c>
      <c r="K43" s="236">
        <v>2.294</v>
      </c>
      <c r="L43" s="234">
        <v>0</v>
      </c>
      <c r="M43" s="235"/>
      <c r="N43" s="235">
        <v>0</v>
      </c>
      <c r="O43" s="235">
        <v>2.294</v>
      </c>
      <c r="P43" s="236">
        <v>2.294</v>
      </c>
      <c r="Q43" s="221"/>
    </row>
    <row r="44" spans="1:17" ht="44.25" customHeight="1">
      <c r="A44" s="252" t="s">
        <v>152</v>
      </c>
      <c r="B44" s="253"/>
      <c r="C44" s="320" t="s">
        <v>153</v>
      </c>
      <c r="D44" s="320"/>
      <c r="E44" s="254"/>
      <c r="F44" s="246" t="s">
        <v>191</v>
      </c>
      <c r="G44" s="234">
        <v>0</v>
      </c>
      <c r="H44" s="235"/>
      <c r="I44" s="235">
        <v>0</v>
      </c>
      <c r="J44" s="235">
        <v>0</v>
      </c>
      <c r="K44" s="236">
        <v>0</v>
      </c>
      <c r="L44" s="234">
        <v>0</v>
      </c>
      <c r="M44" s="235"/>
      <c r="N44" s="235">
        <v>0</v>
      </c>
      <c r="O44" s="235">
        <v>0</v>
      </c>
      <c r="P44" s="236">
        <v>0</v>
      </c>
      <c r="Q44" s="221"/>
    </row>
    <row r="45" spans="1:17" ht="44.25" customHeight="1">
      <c r="A45" s="252" t="s">
        <v>155</v>
      </c>
      <c r="B45" s="253"/>
      <c r="C45" s="320" t="s">
        <v>192</v>
      </c>
      <c r="D45" s="320"/>
      <c r="E45" s="254"/>
      <c r="F45" s="245" t="s">
        <v>181</v>
      </c>
      <c r="G45" s="234">
        <v>0</v>
      </c>
      <c r="H45" s="235"/>
      <c r="I45" s="235">
        <v>0</v>
      </c>
      <c r="J45" s="235">
        <v>18.185</v>
      </c>
      <c r="K45" s="236">
        <v>0</v>
      </c>
      <c r="L45" s="234">
        <v>0</v>
      </c>
      <c r="M45" s="235"/>
      <c r="N45" s="235">
        <v>0</v>
      </c>
      <c r="O45" s="235">
        <v>18.185</v>
      </c>
      <c r="P45" s="236">
        <v>0</v>
      </c>
      <c r="Q45" s="221"/>
    </row>
    <row r="46" spans="1:17" ht="44.25" customHeight="1">
      <c r="A46" s="252" t="s">
        <v>193</v>
      </c>
      <c r="B46" s="253"/>
      <c r="C46" s="320" t="s">
        <v>194</v>
      </c>
      <c r="D46" s="320"/>
      <c r="E46" s="254"/>
      <c r="F46" s="245" t="s">
        <v>149</v>
      </c>
      <c r="G46" s="234">
        <v>0</v>
      </c>
      <c r="H46" s="235"/>
      <c r="I46" s="235">
        <v>0</v>
      </c>
      <c r="J46" s="235">
        <v>0</v>
      </c>
      <c r="K46" s="236">
        <v>0</v>
      </c>
      <c r="L46" s="234">
        <v>0</v>
      </c>
      <c r="M46" s="235"/>
      <c r="N46" s="235">
        <v>0</v>
      </c>
      <c r="O46" s="235">
        <v>0</v>
      </c>
      <c r="P46" s="236">
        <v>0</v>
      </c>
      <c r="Q46" s="221"/>
    </row>
    <row r="47" spans="1:17" ht="44.25" customHeight="1" thickBot="1">
      <c r="A47" s="264" t="s">
        <v>195</v>
      </c>
      <c r="B47" s="265"/>
      <c r="C47" s="323" t="s">
        <v>196</v>
      </c>
      <c r="D47" s="323"/>
      <c r="E47" s="266"/>
      <c r="F47" s="247" t="s">
        <v>149</v>
      </c>
      <c r="G47" s="237">
        <v>0</v>
      </c>
      <c r="H47" s="238"/>
      <c r="I47" s="238">
        <v>0</v>
      </c>
      <c r="J47" s="239">
        <v>0.122</v>
      </c>
      <c r="K47" s="239">
        <v>0.122</v>
      </c>
      <c r="L47" s="237">
        <v>0</v>
      </c>
      <c r="M47" s="238"/>
      <c r="N47" s="238">
        <v>0</v>
      </c>
      <c r="O47" s="239">
        <v>0.122</v>
      </c>
      <c r="P47" s="239">
        <v>0.122</v>
      </c>
      <c r="Q47" s="221"/>
    </row>
    <row r="48" spans="1:17" s="72" customFormat="1" ht="44.25" customHeight="1" thickBot="1">
      <c r="A48" s="267" t="s">
        <v>197</v>
      </c>
      <c r="B48" s="268"/>
      <c r="C48" s="321" t="s">
        <v>198</v>
      </c>
      <c r="D48" s="321"/>
      <c r="E48" s="269"/>
      <c r="F48" s="248" t="s">
        <v>149</v>
      </c>
      <c r="G48" s="240">
        <v>0</v>
      </c>
      <c r="H48" s="241"/>
      <c r="I48" s="241">
        <v>1.514</v>
      </c>
      <c r="J48" s="241">
        <v>2.416</v>
      </c>
      <c r="K48" s="242">
        <v>3.93</v>
      </c>
      <c r="L48" s="240">
        <v>0</v>
      </c>
      <c r="M48" s="241"/>
      <c r="N48" s="241">
        <v>1.514</v>
      </c>
      <c r="O48" s="241">
        <v>2.416</v>
      </c>
      <c r="P48" s="242">
        <v>3.93</v>
      </c>
      <c r="Q48" s="221"/>
    </row>
    <row r="49" spans="1:17" ht="15.75">
      <c r="A49" s="221"/>
      <c r="B49" s="221"/>
      <c r="C49" s="221"/>
      <c r="D49" s="221"/>
      <c r="E49" s="221"/>
      <c r="F49" s="221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21"/>
    </row>
    <row r="50" spans="1:16" ht="20.25" customHeight="1">
      <c r="A50" s="223" t="s">
        <v>344</v>
      </c>
      <c r="B50" s="67"/>
      <c r="C50" s="67"/>
      <c r="D50" s="67"/>
      <c r="E50" s="67"/>
      <c r="F50" s="67"/>
      <c r="G50" s="283"/>
      <c r="H50" s="283"/>
      <c r="I50" s="283"/>
      <c r="J50" s="6"/>
      <c r="K50" s="6"/>
      <c r="L50" s="6"/>
      <c r="M50" s="6"/>
      <c r="N50" s="6"/>
      <c r="O50" s="6"/>
      <c r="P50" s="6"/>
    </row>
    <row r="51" spans="1:16" ht="12.75" customHeight="1">
      <c r="A51" s="69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</row>
  </sheetData>
  <sheetProtection/>
  <mergeCells count="46">
    <mergeCell ref="B9:E9"/>
    <mergeCell ref="C10:D10"/>
    <mergeCell ref="C13:D13"/>
    <mergeCell ref="C14:D14"/>
    <mergeCell ref="C15:D15"/>
    <mergeCell ref="A7:A8"/>
    <mergeCell ref="B7:E8"/>
    <mergeCell ref="A27:A29"/>
    <mergeCell ref="C27:D27"/>
    <mergeCell ref="A22:A24"/>
    <mergeCell ref="B51:P51"/>
    <mergeCell ref="F7:F8"/>
    <mergeCell ref="G7:K7"/>
    <mergeCell ref="L7:P7"/>
    <mergeCell ref="C11:D11"/>
    <mergeCell ref="F27:F29"/>
    <mergeCell ref="F22:F24"/>
    <mergeCell ref="C18:D18"/>
    <mergeCell ref="C19:D19"/>
    <mergeCell ref="C20:D20"/>
    <mergeCell ref="C21:D21"/>
    <mergeCell ref="C22:D22"/>
    <mergeCell ref="C47:D47"/>
    <mergeCell ref="C39:D39"/>
    <mergeCell ref="C40:D40"/>
    <mergeCell ref="C41:D41"/>
    <mergeCell ref="C30:D30"/>
    <mergeCell ref="C36:D36"/>
    <mergeCell ref="C37:D37"/>
    <mergeCell ref="C35:D35"/>
    <mergeCell ref="C48:D48"/>
    <mergeCell ref="C42:D42"/>
    <mergeCell ref="C43:D43"/>
    <mergeCell ref="C44:D44"/>
    <mergeCell ref="C45:D45"/>
    <mergeCell ref="C46:D46"/>
    <mergeCell ref="C25:D25"/>
    <mergeCell ref="C26:D26"/>
    <mergeCell ref="C12:D12"/>
    <mergeCell ref="C38:D38"/>
    <mergeCell ref="C16:D16"/>
    <mergeCell ref="C17:D17"/>
    <mergeCell ref="C31:D31"/>
    <mergeCell ref="C32:D32"/>
    <mergeCell ref="C33:D33"/>
    <mergeCell ref="C34:D34"/>
  </mergeCells>
  <printOptions/>
  <pageMargins left="0.16" right="0.16" top="0.31" bottom="0.22" header="0.22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selection activeCell="M30" sqref="M30"/>
    </sheetView>
  </sheetViews>
  <sheetFormatPr defaultColWidth="9.00390625" defaultRowHeight="12.75"/>
  <cols>
    <col min="1" max="1" width="4.75390625" style="68" bestFit="1" customWidth="1"/>
    <col min="2" max="2" width="29.75390625" style="68" customWidth="1"/>
    <col min="3" max="3" width="7.75390625" style="68" customWidth="1"/>
    <col min="4" max="4" width="4.625" style="68" customWidth="1"/>
    <col min="5" max="5" width="4.75390625" style="68" customWidth="1"/>
    <col min="6" max="6" width="7.125" style="68" customWidth="1"/>
    <col min="7" max="8" width="7.625" style="68" customWidth="1"/>
    <col min="9" max="9" width="4.125" style="68" customWidth="1"/>
    <col min="10" max="10" width="4.75390625" style="68" customWidth="1"/>
    <col min="11" max="11" width="7.25390625" style="68" customWidth="1"/>
    <col min="12" max="13" width="8.00390625" style="68" customWidth="1"/>
    <col min="14" max="15" width="4.875" style="68" customWidth="1"/>
    <col min="16" max="16" width="7.00390625" style="68" customWidth="1"/>
    <col min="17" max="17" width="8.00390625" style="68" customWidth="1"/>
    <col min="18" max="18" width="8.625" style="68" customWidth="1"/>
    <col min="19" max="20" width="4.75390625" style="68" customWidth="1"/>
    <col min="21" max="21" width="7.375" style="68" customWidth="1"/>
    <col min="22" max="22" width="8.00390625" style="68" customWidth="1"/>
    <col min="23" max="23" width="7.875" style="68" customWidth="1"/>
    <col min="24" max="24" width="5.00390625" style="68" customWidth="1"/>
    <col min="25" max="25" width="5.125" style="68" customWidth="1"/>
    <col min="26" max="26" width="7.00390625" style="68" customWidth="1"/>
    <col min="27" max="27" width="7.25390625" style="68" customWidth="1"/>
    <col min="28" max="28" width="7.75390625" style="68" customWidth="1"/>
    <col min="29" max="29" width="5.00390625" style="68" customWidth="1"/>
    <col min="30" max="30" width="5.375" style="68" customWidth="1"/>
    <col min="31" max="31" width="6.375" style="68" customWidth="1"/>
    <col min="32" max="32" width="7.25390625" style="68" customWidth="1"/>
    <col min="33" max="16384" width="9.125" style="68" customWidth="1"/>
  </cols>
  <sheetData>
    <row r="1" spans="1:32" ht="15.7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9" t="s">
        <v>200</v>
      </c>
    </row>
    <row r="2" spans="1:32" ht="15.75">
      <c r="A2" s="351" t="s">
        <v>201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ht="15.75">
      <c r="A3" s="351" t="s">
        <v>275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</row>
    <row r="4" spans="1:32" ht="15.7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</row>
    <row r="5" spans="1:32" ht="12.75" customHeight="1">
      <c r="A5" s="160"/>
      <c r="B5" s="161"/>
      <c r="C5" s="162"/>
      <c r="D5" s="160"/>
      <c r="E5" s="160"/>
      <c r="F5" s="160"/>
      <c r="G5" s="160"/>
      <c r="H5" s="160"/>
      <c r="I5" s="160"/>
      <c r="J5" s="160"/>
      <c r="K5" s="163"/>
      <c r="L5" s="163"/>
      <c r="M5" s="160"/>
      <c r="N5" s="163"/>
      <c r="O5" s="160"/>
      <c r="P5" s="160"/>
      <c r="Q5" s="160"/>
      <c r="R5" s="162"/>
      <c r="S5" s="160"/>
      <c r="T5" s="160"/>
      <c r="U5" s="160"/>
      <c r="V5" s="160"/>
      <c r="W5" s="160"/>
      <c r="X5" s="160"/>
      <c r="Y5" s="160"/>
      <c r="Z5" s="163"/>
      <c r="AA5" s="163"/>
      <c r="AB5" s="160"/>
      <c r="AC5" s="163"/>
      <c r="AD5" s="160"/>
      <c r="AE5" s="160"/>
      <c r="AF5" s="160"/>
    </row>
    <row r="6" spans="1:32" ht="17.25" customHeight="1" thickBot="1">
      <c r="A6" s="160"/>
      <c r="B6" s="164"/>
      <c r="C6" s="162"/>
      <c r="D6" s="160"/>
      <c r="E6" s="160"/>
      <c r="F6" s="160"/>
      <c r="G6" s="160"/>
      <c r="H6" s="162"/>
      <c r="I6" s="160"/>
      <c r="J6" s="160"/>
      <c r="K6" s="160"/>
      <c r="L6" s="160"/>
      <c r="M6" s="160"/>
      <c r="N6" s="160"/>
      <c r="O6" s="160"/>
      <c r="P6" s="160"/>
      <c r="Q6" s="160"/>
      <c r="R6" s="162"/>
      <c r="S6" s="160"/>
      <c r="T6" s="160"/>
      <c r="U6" s="160"/>
      <c r="V6" s="160"/>
      <c r="W6" s="162"/>
      <c r="X6" s="160"/>
      <c r="Y6" s="160"/>
      <c r="Z6" s="160"/>
      <c r="AA6" s="160"/>
      <c r="AB6" s="160"/>
      <c r="AC6" s="160"/>
      <c r="AD6" s="160"/>
      <c r="AE6" s="160"/>
      <c r="AF6" s="160"/>
    </row>
    <row r="7" spans="1:32" ht="12.75" customHeight="1">
      <c r="A7" s="352" t="s">
        <v>121</v>
      </c>
      <c r="B7" s="354" t="s">
        <v>122</v>
      </c>
      <c r="C7" s="348" t="s">
        <v>215</v>
      </c>
      <c r="D7" s="349"/>
      <c r="E7" s="349"/>
      <c r="F7" s="349"/>
      <c r="G7" s="350"/>
      <c r="H7" s="348" t="s">
        <v>216</v>
      </c>
      <c r="I7" s="349"/>
      <c r="J7" s="349"/>
      <c r="K7" s="349"/>
      <c r="L7" s="350"/>
      <c r="M7" s="348" t="s">
        <v>217</v>
      </c>
      <c r="N7" s="349"/>
      <c r="O7" s="349"/>
      <c r="P7" s="349"/>
      <c r="Q7" s="350"/>
      <c r="R7" s="348" t="s">
        <v>257</v>
      </c>
      <c r="S7" s="349"/>
      <c r="T7" s="349"/>
      <c r="U7" s="349"/>
      <c r="V7" s="350"/>
      <c r="W7" s="348" t="s">
        <v>258</v>
      </c>
      <c r="X7" s="349"/>
      <c r="Y7" s="349"/>
      <c r="Z7" s="349"/>
      <c r="AA7" s="350"/>
      <c r="AB7" s="348" t="s">
        <v>259</v>
      </c>
      <c r="AC7" s="349"/>
      <c r="AD7" s="349"/>
      <c r="AE7" s="349"/>
      <c r="AF7" s="350"/>
    </row>
    <row r="8" spans="1:32" ht="25.5" customHeight="1" thickBot="1">
      <c r="A8" s="353"/>
      <c r="B8" s="355"/>
      <c r="C8" s="165" t="s">
        <v>123</v>
      </c>
      <c r="D8" s="166" t="s">
        <v>124</v>
      </c>
      <c r="E8" s="166" t="s">
        <v>125</v>
      </c>
      <c r="F8" s="166" t="s">
        <v>126</v>
      </c>
      <c r="G8" s="167" t="s">
        <v>127</v>
      </c>
      <c r="H8" s="165" t="s">
        <v>123</v>
      </c>
      <c r="I8" s="166" t="s">
        <v>124</v>
      </c>
      <c r="J8" s="166" t="s">
        <v>125</v>
      </c>
      <c r="K8" s="166" t="s">
        <v>126</v>
      </c>
      <c r="L8" s="167" t="s">
        <v>127</v>
      </c>
      <c r="M8" s="165" t="s">
        <v>123</v>
      </c>
      <c r="N8" s="166" t="s">
        <v>124</v>
      </c>
      <c r="O8" s="166" t="s">
        <v>125</v>
      </c>
      <c r="P8" s="166" t="s">
        <v>126</v>
      </c>
      <c r="Q8" s="167" t="s">
        <v>127</v>
      </c>
      <c r="R8" s="165" t="s">
        <v>123</v>
      </c>
      <c r="S8" s="166" t="s">
        <v>124</v>
      </c>
      <c r="T8" s="166" t="s">
        <v>125</v>
      </c>
      <c r="U8" s="166" t="s">
        <v>126</v>
      </c>
      <c r="V8" s="167" t="s">
        <v>127</v>
      </c>
      <c r="W8" s="165" t="s">
        <v>123</v>
      </c>
      <c r="X8" s="166" t="s">
        <v>124</v>
      </c>
      <c r="Y8" s="166" t="s">
        <v>125</v>
      </c>
      <c r="Z8" s="166" t="s">
        <v>126</v>
      </c>
      <c r="AA8" s="167" t="s">
        <v>127</v>
      </c>
      <c r="AB8" s="165" t="s">
        <v>123</v>
      </c>
      <c r="AC8" s="166" t="s">
        <v>124</v>
      </c>
      <c r="AD8" s="166" t="s">
        <v>125</v>
      </c>
      <c r="AE8" s="166" t="s">
        <v>126</v>
      </c>
      <c r="AF8" s="167" t="s">
        <v>127</v>
      </c>
    </row>
    <row r="9" spans="1:32" ht="12.75" customHeight="1">
      <c r="A9" s="168">
        <v>1</v>
      </c>
      <c r="B9" s="169">
        <v>2</v>
      </c>
      <c r="C9" s="170">
        <v>3</v>
      </c>
      <c r="D9" s="171">
        <v>4</v>
      </c>
      <c r="E9" s="172">
        <v>5</v>
      </c>
      <c r="F9" s="171">
        <v>6</v>
      </c>
      <c r="G9" s="169">
        <v>7</v>
      </c>
      <c r="H9" s="170">
        <v>8</v>
      </c>
      <c r="I9" s="171">
        <v>9</v>
      </c>
      <c r="J9" s="172">
        <v>10</v>
      </c>
      <c r="K9" s="171">
        <v>11</v>
      </c>
      <c r="L9" s="169">
        <v>12</v>
      </c>
      <c r="M9" s="170">
        <v>13</v>
      </c>
      <c r="N9" s="171">
        <v>14</v>
      </c>
      <c r="O9" s="172">
        <v>15</v>
      </c>
      <c r="P9" s="171">
        <v>16</v>
      </c>
      <c r="Q9" s="169">
        <v>17</v>
      </c>
      <c r="R9" s="170">
        <v>18</v>
      </c>
      <c r="S9" s="171">
        <v>19</v>
      </c>
      <c r="T9" s="172">
        <v>20</v>
      </c>
      <c r="U9" s="171">
        <v>21</v>
      </c>
      <c r="V9" s="169">
        <v>22</v>
      </c>
      <c r="W9" s="170">
        <v>23</v>
      </c>
      <c r="X9" s="171">
        <v>24</v>
      </c>
      <c r="Y9" s="172">
        <v>25</v>
      </c>
      <c r="Z9" s="171">
        <v>26</v>
      </c>
      <c r="AA9" s="169">
        <v>27</v>
      </c>
      <c r="AB9" s="170">
        <v>28</v>
      </c>
      <c r="AC9" s="171">
        <v>29</v>
      </c>
      <c r="AD9" s="172">
        <v>30</v>
      </c>
      <c r="AE9" s="171">
        <v>31</v>
      </c>
      <c r="AF9" s="169">
        <v>32</v>
      </c>
    </row>
    <row r="10" spans="1:32" ht="12.75" customHeight="1">
      <c r="A10" s="173" t="s">
        <v>128</v>
      </c>
      <c r="B10" s="174" t="s">
        <v>129</v>
      </c>
      <c r="C10" s="175">
        <v>24.544</v>
      </c>
      <c r="D10" s="176"/>
      <c r="E10" s="176"/>
      <c r="F10" s="176">
        <v>24.544</v>
      </c>
      <c r="G10" s="177"/>
      <c r="H10" s="175">
        <v>12.272</v>
      </c>
      <c r="I10" s="176"/>
      <c r="J10" s="176"/>
      <c r="K10" s="176">
        <v>12.272</v>
      </c>
      <c r="L10" s="177"/>
      <c r="M10" s="175">
        <v>12.272</v>
      </c>
      <c r="N10" s="176"/>
      <c r="O10" s="176"/>
      <c r="P10" s="176">
        <v>12.272</v>
      </c>
      <c r="Q10" s="177"/>
      <c r="R10" s="175">
        <v>24.544</v>
      </c>
      <c r="S10" s="176"/>
      <c r="T10" s="176"/>
      <c r="U10" s="176">
        <v>24.544</v>
      </c>
      <c r="V10" s="177"/>
      <c r="W10" s="175">
        <v>12.272</v>
      </c>
      <c r="X10" s="176"/>
      <c r="Y10" s="176"/>
      <c r="Z10" s="176">
        <v>12.272</v>
      </c>
      <c r="AA10" s="177"/>
      <c r="AB10" s="175">
        <v>12.272</v>
      </c>
      <c r="AC10" s="176"/>
      <c r="AD10" s="176"/>
      <c r="AE10" s="176">
        <v>12.272</v>
      </c>
      <c r="AF10" s="177"/>
    </row>
    <row r="11" spans="1:32" ht="12.75" customHeight="1">
      <c r="A11" s="178" t="s">
        <v>130</v>
      </c>
      <c r="B11" s="179" t="s">
        <v>131</v>
      </c>
      <c r="C11" s="175">
        <v>24.544</v>
      </c>
      <c r="D11" s="180"/>
      <c r="E11" s="180"/>
      <c r="F11" s="180">
        <v>24.544</v>
      </c>
      <c r="G11" s="181"/>
      <c r="H11" s="175">
        <v>12.272</v>
      </c>
      <c r="I11" s="180"/>
      <c r="J11" s="180"/>
      <c r="K11" s="180">
        <v>12.272</v>
      </c>
      <c r="L11" s="182">
        <v>11.515</v>
      </c>
      <c r="M11" s="175">
        <v>12.272</v>
      </c>
      <c r="N11" s="180"/>
      <c r="O11" s="180"/>
      <c r="P11" s="180">
        <v>12.272</v>
      </c>
      <c r="Q11" s="182">
        <v>11.515</v>
      </c>
      <c r="R11" s="175">
        <v>24.544</v>
      </c>
      <c r="S11" s="180"/>
      <c r="T11" s="180"/>
      <c r="U11" s="180">
        <v>24.544</v>
      </c>
      <c r="V11" s="181"/>
      <c r="W11" s="175">
        <v>12.272</v>
      </c>
      <c r="X11" s="180"/>
      <c r="Y11" s="180"/>
      <c r="Z11" s="180">
        <v>12.272</v>
      </c>
      <c r="AA11" s="182">
        <v>11.515</v>
      </c>
      <c r="AB11" s="175">
        <v>12.272</v>
      </c>
      <c r="AC11" s="180"/>
      <c r="AD11" s="180"/>
      <c r="AE11" s="180">
        <v>12.272</v>
      </c>
      <c r="AF11" s="182">
        <v>11.515</v>
      </c>
    </row>
    <row r="12" spans="1:32" ht="12.75" customHeight="1">
      <c r="A12" s="178"/>
      <c r="B12" s="179" t="s">
        <v>132</v>
      </c>
      <c r="C12" s="175"/>
      <c r="D12" s="180"/>
      <c r="E12" s="180"/>
      <c r="F12" s="180"/>
      <c r="G12" s="181"/>
      <c r="H12" s="175"/>
      <c r="I12" s="180"/>
      <c r="J12" s="180"/>
      <c r="K12" s="180"/>
      <c r="L12" s="181"/>
      <c r="M12" s="175"/>
      <c r="N12" s="180"/>
      <c r="O12" s="180"/>
      <c r="P12" s="180"/>
      <c r="Q12" s="181"/>
      <c r="R12" s="175"/>
      <c r="S12" s="180"/>
      <c r="T12" s="180"/>
      <c r="U12" s="180"/>
      <c r="V12" s="181"/>
      <c r="W12" s="175"/>
      <c r="X12" s="180"/>
      <c r="Y12" s="180"/>
      <c r="Z12" s="180"/>
      <c r="AA12" s="181"/>
      <c r="AB12" s="175"/>
      <c r="AC12" s="180"/>
      <c r="AD12" s="180"/>
      <c r="AE12" s="180"/>
      <c r="AF12" s="181"/>
    </row>
    <row r="13" spans="1:32" ht="12.75" customHeight="1">
      <c r="A13" s="178"/>
      <c r="B13" s="179" t="s">
        <v>124</v>
      </c>
      <c r="C13" s="175"/>
      <c r="D13" s="183"/>
      <c r="E13" s="180"/>
      <c r="F13" s="180"/>
      <c r="G13" s="181"/>
      <c r="H13" s="175"/>
      <c r="I13" s="183"/>
      <c r="J13" s="180"/>
      <c r="K13" s="180"/>
      <c r="L13" s="181"/>
      <c r="M13" s="175"/>
      <c r="N13" s="183"/>
      <c r="O13" s="180"/>
      <c r="P13" s="180"/>
      <c r="Q13" s="181"/>
      <c r="R13" s="175"/>
      <c r="S13" s="183"/>
      <c r="T13" s="180"/>
      <c r="U13" s="180"/>
      <c r="V13" s="181"/>
      <c r="W13" s="175"/>
      <c r="X13" s="183"/>
      <c r="Y13" s="180"/>
      <c r="Z13" s="180"/>
      <c r="AA13" s="181"/>
      <c r="AB13" s="175"/>
      <c r="AC13" s="183"/>
      <c r="AD13" s="180"/>
      <c r="AE13" s="180"/>
      <c r="AF13" s="181"/>
    </row>
    <row r="14" spans="1:32" ht="12.75" customHeight="1">
      <c r="A14" s="178"/>
      <c r="B14" s="179" t="s">
        <v>125</v>
      </c>
      <c r="C14" s="175"/>
      <c r="D14" s="180"/>
      <c r="E14" s="180"/>
      <c r="F14" s="180"/>
      <c r="G14" s="181"/>
      <c r="H14" s="175"/>
      <c r="I14" s="180"/>
      <c r="J14" s="180"/>
      <c r="K14" s="180"/>
      <c r="L14" s="181"/>
      <c r="M14" s="175"/>
      <c r="N14" s="180"/>
      <c r="O14" s="180"/>
      <c r="P14" s="180"/>
      <c r="Q14" s="181"/>
      <c r="R14" s="175"/>
      <c r="S14" s="180"/>
      <c r="T14" s="180"/>
      <c r="U14" s="180"/>
      <c r="V14" s="181"/>
      <c r="W14" s="175"/>
      <c r="X14" s="180"/>
      <c r="Y14" s="180"/>
      <c r="Z14" s="180"/>
      <c r="AA14" s="181"/>
      <c r="AB14" s="175"/>
      <c r="AC14" s="180"/>
      <c r="AD14" s="180"/>
      <c r="AE14" s="180"/>
      <c r="AF14" s="181"/>
    </row>
    <row r="15" spans="1:32" ht="12.75" customHeight="1">
      <c r="A15" s="178"/>
      <c r="B15" s="179" t="s">
        <v>133</v>
      </c>
      <c r="C15" s="175">
        <v>24.544</v>
      </c>
      <c r="D15" s="180"/>
      <c r="E15" s="180"/>
      <c r="F15" s="180">
        <v>24.544</v>
      </c>
      <c r="G15" s="182">
        <v>23.03</v>
      </c>
      <c r="H15" s="175">
        <v>12.272</v>
      </c>
      <c r="I15" s="180"/>
      <c r="J15" s="180"/>
      <c r="K15" s="180">
        <v>12.272</v>
      </c>
      <c r="L15" s="182">
        <v>11.515</v>
      </c>
      <c r="M15" s="175">
        <v>12.272</v>
      </c>
      <c r="N15" s="180"/>
      <c r="O15" s="180"/>
      <c r="P15" s="180">
        <v>12.272</v>
      </c>
      <c r="Q15" s="182">
        <v>11.515</v>
      </c>
      <c r="R15" s="175">
        <v>24.544</v>
      </c>
      <c r="S15" s="180"/>
      <c r="T15" s="180"/>
      <c r="U15" s="180">
        <v>24.544</v>
      </c>
      <c r="V15" s="182">
        <v>23.03</v>
      </c>
      <c r="W15" s="175">
        <v>12.272</v>
      </c>
      <c r="X15" s="180"/>
      <c r="Y15" s="180"/>
      <c r="Z15" s="180">
        <v>12.272</v>
      </c>
      <c r="AA15" s="182">
        <v>11.515</v>
      </c>
      <c r="AB15" s="175">
        <v>12.272</v>
      </c>
      <c r="AC15" s="180"/>
      <c r="AD15" s="180"/>
      <c r="AE15" s="180">
        <v>12.272</v>
      </c>
      <c r="AF15" s="182">
        <v>11.515</v>
      </c>
    </row>
    <row r="16" spans="1:32" ht="12.75" customHeight="1">
      <c r="A16" s="178" t="s">
        <v>134</v>
      </c>
      <c r="B16" s="179" t="s">
        <v>135</v>
      </c>
      <c r="C16" s="175"/>
      <c r="D16" s="180"/>
      <c r="E16" s="180"/>
      <c r="F16" s="180"/>
      <c r="G16" s="181"/>
      <c r="H16" s="175"/>
      <c r="I16" s="180"/>
      <c r="J16" s="180"/>
      <c r="K16" s="180"/>
      <c r="L16" s="181"/>
      <c r="M16" s="175"/>
      <c r="N16" s="180"/>
      <c r="O16" s="180"/>
      <c r="P16" s="180"/>
      <c r="Q16" s="181"/>
      <c r="R16" s="175"/>
      <c r="S16" s="180"/>
      <c r="T16" s="180"/>
      <c r="U16" s="180"/>
      <c r="V16" s="181"/>
      <c r="W16" s="175"/>
      <c r="X16" s="180"/>
      <c r="Y16" s="180"/>
      <c r="Z16" s="180"/>
      <c r="AA16" s="181"/>
      <c r="AB16" s="175"/>
      <c r="AC16" s="180"/>
      <c r="AD16" s="180"/>
      <c r="AE16" s="180"/>
      <c r="AF16" s="181"/>
    </row>
    <row r="17" spans="1:32" ht="12.75" customHeight="1">
      <c r="A17" s="178" t="s">
        <v>202</v>
      </c>
      <c r="B17" s="179" t="s">
        <v>136</v>
      </c>
      <c r="C17" s="175"/>
      <c r="D17" s="180"/>
      <c r="E17" s="180"/>
      <c r="F17" s="180"/>
      <c r="G17" s="181"/>
      <c r="H17" s="175"/>
      <c r="I17" s="180"/>
      <c r="J17" s="180"/>
      <c r="K17" s="180"/>
      <c r="L17" s="181"/>
      <c r="M17" s="175"/>
      <c r="N17" s="180"/>
      <c r="O17" s="180"/>
      <c r="P17" s="180"/>
      <c r="Q17" s="181"/>
      <c r="R17" s="175"/>
      <c r="S17" s="180"/>
      <c r="T17" s="180"/>
      <c r="U17" s="180"/>
      <c r="V17" s="181"/>
      <c r="W17" s="175"/>
      <c r="X17" s="180"/>
      <c r="Y17" s="180"/>
      <c r="Z17" s="180"/>
      <c r="AA17" s="181"/>
      <c r="AB17" s="175"/>
      <c r="AC17" s="180"/>
      <c r="AD17" s="180"/>
      <c r="AE17" s="180"/>
      <c r="AF17" s="181"/>
    </row>
    <row r="18" spans="1:32" ht="12.75" customHeight="1">
      <c r="A18" s="178" t="s">
        <v>137</v>
      </c>
      <c r="B18" s="179" t="s">
        <v>203</v>
      </c>
      <c r="C18" s="175"/>
      <c r="D18" s="180"/>
      <c r="E18" s="180"/>
      <c r="F18" s="180"/>
      <c r="G18" s="181"/>
      <c r="H18" s="175"/>
      <c r="I18" s="180"/>
      <c r="J18" s="180"/>
      <c r="K18" s="180"/>
      <c r="L18" s="181"/>
      <c r="M18" s="175"/>
      <c r="N18" s="180"/>
      <c r="O18" s="180"/>
      <c r="P18" s="180"/>
      <c r="Q18" s="181"/>
      <c r="R18" s="175"/>
      <c r="S18" s="180"/>
      <c r="T18" s="180"/>
      <c r="U18" s="180"/>
      <c r="V18" s="181"/>
      <c r="W18" s="175"/>
      <c r="X18" s="180"/>
      <c r="Y18" s="180"/>
      <c r="Z18" s="180">
        <v>12.272</v>
      </c>
      <c r="AA18" s="181"/>
      <c r="AB18" s="175">
        <v>12.272</v>
      </c>
      <c r="AC18" s="180"/>
      <c r="AD18" s="180"/>
      <c r="AE18" s="180">
        <v>12.272</v>
      </c>
      <c r="AF18" s="181"/>
    </row>
    <row r="19" spans="1:32" ht="12.75" customHeight="1">
      <c r="A19" s="173" t="s">
        <v>204</v>
      </c>
      <c r="B19" s="174" t="s">
        <v>138</v>
      </c>
      <c r="C19" s="175">
        <v>3.93</v>
      </c>
      <c r="D19" s="176"/>
      <c r="E19" s="176"/>
      <c r="F19" s="176">
        <v>1.514</v>
      </c>
      <c r="G19" s="177">
        <v>2.416</v>
      </c>
      <c r="H19" s="175">
        <v>1.965</v>
      </c>
      <c r="I19" s="176"/>
      <c r="J19" s="176"/>
      <c r="K19" s="176">
        <v>0.757</v>
      </c>
      <c r="L19" s="177">
        <v>1.208</v>
      </c>
      <c r="M19" s="175">
        <v>1.965</v>
      </c>
      <c r="N19" s="176"/>
      <c r="O19" s="176"/>
      <c r="P19" s="176">
        <v>0.757</v>
      </c>
      <c r="Q19" s="177">
        <v>1.208</v>
      </c>
      <c r="R19" s="175">
        <v>3.93</v>
      </c>
      <c r="S19" s="176"/>
      <c r="T19" s="176"/>
      <c r="U19" s="176">
        <v>1.514</v>
      </c>
      <c r="V19" s="177">
        <v>2.416</v>
      </c>
      <c r="W19" s="175">
        <v>1.965</v>
      </c>
      <c r="X19" s="176"/>
      <c r="Y19" s="176"/>
      <c r="Z19" s="176">
        <v>0.757</v>
      </c>
      <c r="AA19" s="177">
        <v>1.208</v>
      </c>
      <c r="AB19" s="175">
        <v>1.965</v>
      </c>
      <c r="AC19" s="176"/>
      <c r="AD19" s="176"/>
      <c r="AE19" s="176">
        <v>0.757</v>
      </c>
      <c r="AF19" s="177">
        <v>1.208</v>
      </c>
    </row>
    <row r="20" spans="1:32" ht="12.75" customHeight="1">
      <c r="A20" s="178"/>
      <c r="B20" s="179" t="s">
        <v>205</v>
      </c>
      <c r="C20" s="184">
        <v>0.1601</v>
      </c>
      <c r="D20" s="185"/>
      <c r="E20" s="185"/>
      <c r="F20" s="185">
        <v>0.0617000000000001</v>
      </c>
      <c r="G20" s="186">
        <v>0.1049</v>
      </c>
      <c r="H20" s="184">
        <v>0.1601</v>
      </c>
      <c r="I20" s="185"/>
      <c r="J20" s="185"/>
      <c r="K20" s="185">
        <v>0.0617000000000001</v>
      </c>
      <c r="L20" s="186">
        <v>0.1049</v>
      </c>
      <c r="M20" s="184">
        <v>0.1601</v>
      </c>
      <c r="N20" s="185"/>
      <c r="O20" s="185"/>
      <c r="P20" s="185">
        <v>0.0617000000000001</v>
      </c>
      <c r="Q20" s="186">
        <v>0.1049</v>
      </c>
      <c r="R20" s="184">
        <v>0.1601</v>
      </c>
      <c r="S20" s="185"/>
      <c r="T20" s="185"/>
      <c r="U20" s="185">
        <v>0.0617000000000001</v>
      </c>
      <c r="V20" s="186">
        <v>0.1049</v>
      </c>
      <c r="W20" s="184">
        <v>0.1601</v>
      </c>
      <c r="X20" s="185"/>
      <c r="Y20" s="185"/>
      <c r="Z20" s="185">
        <v>0.0617000000000001</v>
      </c>
      <c r="AA20" s="186">
        <v>0.1049</v>
      </c>
      <c r="AB20" s="184">
        <v>0.1601</v>
      </c>
      <c r="AC20" s="185"/>
      <c r="AD20" s="185"/>
      <c r="AE20" s="185">
        <v>0.0617000000000001</v>
      </c>
      <c r="AF20" s="186">
        <v>0.1049</v>
      </c>
    </row>
    <row r="21" spans="1:32" ht="25.5" customHeight="1">
      <c r="A21" s="173" t="s">
        <v>206</v>
      </c>
      <c r="B21" s="187" t="s">
        <v>207</v>
      </c>
      <c r="C21" s="175">
        <v>0</v>
      </c>
      <c r="D21" s="176"/>
      <c r="E21" s="176"/>
      <c r="F21" s="176"/>
      <c r="G21" s="177"/>
      <c r="H21" s="175">
        <v>0</v>
      </c>
      <c r="I21" s="176"/>
      <c r="J21" s="176"/>
      <c r="K21" s="176"/>
      <c r="L21" s="177"/>
      <c r="M21" s="175">
        <v>0</v>
      </c>
      <c r="N21" s="176"/>
      <c r="O21" s="176"/>
      <c r="P21" s="176"/>
      <c r="Q21" s="177"/>
      <c r="R21" s="175">
        <v>0</v>
      </c>
      <c r="S21" s="176"/>
      <c r="T21" s="176"/>
      <c r="U21" s="176"/>
      <c r="V21" s="177"/>
      <c r="W21" s="175"/>
      <c r="X21" s="176"/>
      <c r="Y21" s="176"/>
      <c r="Z21" s="176"/>
      <c r="AA21" s="177"/>
      <c r="AB21" s="175">
        <v>0</v>
      </c>
      <c r="AC21" s="176"/>
      <c r="AD21" s="176"/>
      <c r="AE21" s="176"/>
      <c r="AF21" s="177"/>
    </row>
    <row r="22" spans="1:32" ht="12.75" customHeight="1">
      <c r="A22" s="173" t="s">
        <v>208</v>
      </c>
      <c r="B22" s="174" t="s">
        <v>209</v>
      </c>
      <c r="C22" s="175">
        <v>20.614</v>
      </c>
      <c r="D22" s="176"/>
      <c r="E22" s="176"/>
      <c r="F22" s="176"/>
      <c r="G22" s="177">
        <v>20.614</v>
      </c>
      <c r="H22" s="175">
        <v>10.307</v>
      </c>
      <c r="I22" s="176"/>
      <c r="J22" s="176"/>
      <c r="K22" s="176"/>
      <c r="L22" s="177">
        <v>10.307</v>
      </c>
      <c r="M22" s="175">
        <v>10.307</v>
      </c>
      <c r="N22" s="176"/>
      <c r="O22" s="176"/>
      <c r="P22" s="176"/>
      <c r="Q22" s="177">
        <v>10.307</v>
      </c>
      <c r="R22" s="175">
        <v>20.614</v>
      </c>
      <c r="S22" s="176"/>
      <c r="T22" s="176"/>
      <c r="U22" s="176"/>
      <c r="V22" s="177">
        <v>20.614</v>
      </c>
      <c r="W22" s="175">
        <v>10.307</v>
      </c>
      <c r="X22" s="176"/>
      <c r="Y22" s="176"/>
      <c r="Z22" s="176"/>
      <c r="AA22" s="177">
        <v>10.307</v>
      </c>
      <c r="AB22" s="175">
        <v>10.307</v>
      </c>
      <c r="AC22" s="176"/>
      <c r="AD22" s="176"/>
      <c r="AE22" s="176"/>
      <c r="AF22" s="177">
        <v>10.307</v>
      </c>
    </row>
    <row r="23" spans="1:32" ht="25.5" customHeight="1">
      <c r="A23" s="178" t="s">
        <v>139</v>
      </c>
      <c r="B23" s="179" t="s">
        <v>210</v>
      </c>
      <c r="C23" s="188"/>
      <c r="D23" s="180"/>
      <c r="E23" s="180"/>
      <c r="F23" s="180"/>
      <c r="G23" s="181"/>
      <c r="H23" s="188"/>
      <c r="I23" s="180"/>
      <c r="J23" s="180"/>
      <c r="K23" s="180"/>
      <c r="L23" s="181"/>
      <c r="M23" s="188"/>
      <c r="N23" s="180"/>
      <c r="O23" s="180"/>
      <c r="P23" s="180"/>
      <c r="Q23" s="181"/>
      <c r="R23" s="188"/>
      <c r="S23" s="180"/>
      <c r="T23" s="180"/>
      <c r="U23" s="180"/>
      <c r="V23" s="181"/>
      <c r="W23" s="188"/>
      <c r="X23" s="180"/>
      <c r="Y23" s="180"/>
      <c r="Z23" s="180"/>
      <c r="AA23" s="181"/>
      <c r="AB23" s="188"/>
      <c r="AC23" s="180"/>
      <c r="AD23" s="180"/>
      <c r="AE23" s="180"/>
      <c r="AF23" s="181"/>
    </row>
    <row r="24" spans="1:32" ht="12.75" customHeight="1">
      <c r="A24" s="178"/>
      <c r="B24" s="179" t="s">
        <v>211</v>
      </c>
      <c r="C24" s="188"/>
      <c r="D24" s="180"/>
      <c r="E24" s="180"/>
      <c r="F24" s="180"/>
      <c r="G24" s="181"/>
      <c r="H24" s="188"/>
      <c r="I24" s="180"/>
      <c r="J24" s="180"/>
      <c r="K24" s="180"/>
      <c r="L24" s="181"/>
      <c r="M24" s="188"/>
      <c r="N24" s="180"/>
      <c r="O24" s="180"/>
      <c r="P24" s="180"/>
      <c r="Q24" s="181"/>
      <c r="R24" s="188"/>
      <c r="S24" s="180"/>
      <c r="T24" s="180"/>
      <c r="U24" s="180"/>
      <c r="V24" s="181"/>
      <c r="W24" s="188"/>
      <c r="X24" s="180"/>
      <c r="Y24" s="180"/>
      <c r="Z24" s="180"/>
      <c r="AA24" s="181"/>
      <c r="AB24" s="188"/>
      <c r="AC24" s="180"/>
      <c r="AD24" s="180"/>
      <c r="AE24" s="180"/>
      <c r="AF24" s="181"/>
    </row>
    <row r="25" spans="1:32" ht="25.5">
      <c r="A25" s="178"/>
      <c r="B25" s="179" t="s">
        <v>212</v>
      </c>
      <c r="C25" s="188"/>
      <c r="D25" s="180"/>
      <c r="E25" s="180"/>
      <c r="F25" s="180"/>
      <c r="G25" s="181"/>
      <c r="H25" s="188"/>
      <c r="I25" s="180"/>
      <c r="J25" s="180"/>
      <c r="K25" s="180"/>
      <c r="L25" s="181"/>
      <c r="M25" s="188"/>
      <c r="N25" s="180"/>
      <c r="O25" s="180"/>
      <c r="P25" s="180"/>
      <c r="Q25" s="181"/>
      <c r="R25" s="188"/>
      <c r="S25" s="180"/>
      <c r="T25" s="180"/>
      <c r="U25" s="180"/>
      <c r="V25" s="181"/>
      <c r="W25" s="188"/>
      <c r="X25" s="180"/>
      <c r="Y25" s="180"/>
      <c r="Z25" s="180"/>
      <c r="AA25" s="181"/>
      <c r="AB25" s="188"/>
      <c r="AC25" s="180"/>
      <c r="AD25" s="180"/>
      <c r="AE25" s="180"/>
      <c r="AF25" s="181"/>
    </row>
    <row r="26" spans="1:32" ht="12.75" customHeight="1">
      <c r="A26" s="178"/>
      <c r="B26" s="179" t="s">
        <v>213</v>
      </c>
      <c r="C26" s="188"/>
      <c r="D26" s="180"/>
      <c r="E26" s="180"/>
      <c r="F26" s="180"/>
      <c r="G26" s="181"/>
      <c r="H26" s="188"/>
      <c r="I26" s="180"/>
      <c r="J26" s="180"/>
      <c r="K26" s="180"/>
      <c r="L26" s="181"/>
      <c r="M26" s="188"/>
      <c r="N26" s="180"/>
      <c r="O26" s="180"/>
      <c r="P26" s="180"/>
      <c r="Q26" s="181"/>
      <c r="R26" s="188"/>
      <c r="S26" s="180"/>
      <c r="T26" s="180"/>
      <c r="U26" s="180"/>
      <c r="V26" s="181"/>
      <c r="W26" s="188"/>
      <c r="X26" s="180"/>
      <c r="Y26" s="180"/>
      <c r="Z26" s="180"/>
      <c r="AA26" s="181"/>
      <c r="AB26" s="188"/>
      <c r="AC26" s="180"/>
      <c r="AD26" s="180"/>
      <c r="AE26" s="180"/>
      <c r="AF26" s="181"/>
    </row>
    <row r="27" spans="1:32" ht="12.75" customHeight="1">
      <c r="A27" s="178" t="s">
        <v>140</v>
      </c>
      <c r="B27" s="189" t="s">
        <v>141</v>
      </c>
      <c r="C27" s="188"/>
      <c r="D27" s="180"/>
      <c r="E27" s="180"/>
      <c r="F27" s="180"/>
      <c r="G27" s="181"/>
      <c r="H27" s="188"/>
      <c r="I27" s="180"/>
      <c r="J27" s="180"/>
      <c r="K27" s="180"/>
      <c r="L27" s="181"/>
      <c r="M27" s="188"/>
      <c r="N27" s="180"/>
      <c r="O27" s="180"/>
      <c r="P27" s="180"/>
      <c r="Q27" s="181"/>
      <c r="R27" s="188"/>
      <c r="S27" s="180"/>
      <c r="T27" s="180"/>
      <c r="U27" s="180"/>
      <c r="V27" s="181"/>
      <c r="W27" s="188"/>
      <c r="X27" s="180"/>
      <c r="Y27" s="180"/>
      <c r="Z27" s="180"/>
      <c r="AA27" s="181"/>
      <c r="AB27" s="188"/>
      <c r="AC27" s="180"/>
      <c r="AD27" s="180"/>
      <c r="AE27" s="180"/>
      <c r="AF27" s="181"/>
    </row>
    <row r="28" spans="1:32" ht="24.75" customHeight="1" thickBot="1">
      <c r="A28" s="190" t="s">
        <v>142</v>
      </c>
      <c r="B28" s="191" t="s">
        <v>214</v>
      </c>
      <c r="C28" s="192"/>
      <c r="D28" s="193"/>
      <c r="E28" s="193"/>
      <c r="F28" s="193"/>
      <c r="G28" s="194"/>
      <c r="H28" s="192"/>
      <c r="I28" s="193"/>
      <c r="J28" s="193"/>
      <c r="K28" s="193"/>
      <c r="L28" s="194"/>
      <c r="M28" s="192"/>
      <c r="N28" s="193"/>
      <c r="O28" s="193"/>
      <c r="P28" s="193"/>
      <c r="Q28" s="194"/>
      <c r="R28" s="192"/>
      <c r="S28" s="193"/>
      <c r="T28" s="193"/>
      <c r="U28" s="193"/>
      <c r="V28" s="194"/>
      <c r="W28" s="192"/>
      <c r="X28" s="193"/>
      <c r="Y28" s="193"/>
      <c r="Z28" s="193"/>
      <c r="AA28" s="194"/>
      <c r="AB28" s="192"/>
      <c r="AC28" s="193"/>
      <c r="AD28" s="193"/>
      <c r="AE28" s="193"/>
      <c r="AF28" s="194"/>
    </row>
    <row r="29" spans="1:32" ht="12.75" customHeight="1">
      <c r="A29" s="69"/>
      <c r="B29" s="70"/>
      <c r="C29" s="71"/>
      <c r="D29" s="69"/>
      <c r="E29" s="69"/>
      <c r="F29" s="69"/>
      <c r="G29" s="69"/>
      <c r="H29" s="71"/>
      <c r="I29" s="69"/>
      <c r="J29" s="69"/>
      <c r="K29" s="69"/>
      <c r="L29" s="69"/>
      <c r="M29" s="69"/>
      <c r="N29" s="69"/>
      <c r="O29" s="69"/>
      <c r="P29" s="69"/>
      <c r="Q29" s="69"/>
      <c r="R29" s="71"/>
      <c r="S29" s="69"/>
      <c r="T29" s="69"/>
      <c r="U29" s="69"/>
      <c r="V29" s="69"/>
      <c r="W29" s="71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ht="12.75" customHeight="1">
      <c r="A30" s="69"/>
      <c r="B30" s="73"/>
      <c r="C30" s="74"/>
      <c r="D30" s="75"/>
      <c r="E30" s="75"/>
      <c r="F30" s="75"/>
      <c r="G30" s="75"/>
      <c r="H30" s="74"/>
      <c r="I30" s="75"/>
      <c r="J30" s="75"/>
      <c r="K30" s="75"/>
      <c r="L30" s="75"/>
      <c r="M30" s="74"/>
      <c r="N30" s="69"/>
      <c r="O30" s="69"/>
      <c r="P30" s="69"/>
      <c r="Q30" s="69"/>
      <c r="R30" s="74"/>
      <c r="S30" s="75"/>
      <c r="T30" s="75"/>
      <c r="U30" s="75"/>
      <c r="V30" s="75"/>
      <c r="W30" s="74"/>
      <c r="X30" s="75"/>
      <c r="Y30" s="75"/>
      <c r="Z30" s="75"/>
      <c r="AA30" s="75"/>
      <c r="AB30" s="74"/>
      <c r="AC30" s="69"/>
      <c r="AD30" s="69"/>
      <c r="AE30" s="69"/>
      <c r="AF30" s="69"/>
    </row>
    <row r="31" spans="1:18" ht="12.75" customHeight="1">
      <c r="A31" s="223" t="s">
        <v>344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70"/>
      <c r="M31" s="70"/>
      <c r="N31" s="70"/>
      <c r="O31" s="70"/>
      <c r="P31" s="70"/>
      <c r="Q31" s="70"/>
      <c r="R31" s="69"/>
    </row>
    <row r="32" spans="1:31" ht="12.75" customHeight="1">
      <c r="A32" s="69"/>
      <c r="B32" s="70"/>
      <c r="C32" s="69"/>
      <c r="D32" s="69"/>
      <c r="E32" s="69"/>
      <c r="F32" s="69"/>
      <c r="G32" s="69"/>
      <c r="H32" s="69"/>
      <c r="I32" s="69"/>
      <c r="J32" s="69"/>
      <c r="K32" s="69"/>
      <c r="L32" s="71"/>
      <c r="M32" s="69"/>
      <c r="N32" s="69"/>
      <c r="O32" s="69"/>
      <c r="P32" s="69"/>
      <c r="R32" s="69"/>
      <c r="S32" s="69"/>
      <c r="T32" s="69"/>
      <c r="U32" s="69"/>
      <c r="V32" s="69"/>
      <c r="W32" s="69"/>
      <c r="X32" s="69"/>
      <c r="Y32" s="69"/>
      <c r="Z32" s="69"/>
      <c r="AA32" s="71"/>
      <c r="AB32" s="69"/>
      <c r="AC32" s="69"/>
      <c r="AD32" s="69"/>
      <c r="AE32" s="69"/>
    </row>
    <row r="33" spans="1:32" ht="12.75" customHeight="1">
      <c r="A33" s="69"/>
      <c r="B33" s="70"/>
      <c r="C33" s="71"/>
      <c r="D33" s="69"/>
      <c r="E33" s="69"/>
      <c r="F33" s="69"/>
      <c r="G33" s="69"/>
      <c r="H33" s="71"/>
      <c r="I33" s="69"/>
      <c r="J33" s="69"/>
      <c r="K33" s="69"/>
      <c r="L33" s="69"/>
      <c r="M33" s="69"/>
      <c r="N33" s="69"/>
      <c r="O33" s="69"/>
      <c r="P33" s="69"/>
      <c r="Q33" s="69"/>
      <c r="R33" s="71"/>
      <c r="S33" s="69"/>
      <c r="T33" s="69"/>
      <c r="U33" s="69"/>
      <c r="V33" s="69"/>
      <c r="W33" s="71"/>
      <c r="X33" s="69"/>
      <c r="Y33" s="69"/>
      <c r="Z33" s="69"/>
      <c r="AA33" s="69"/>
      <c r="AB33" s="69"/>
      <c r="AC33" s="69"/>
      <c r="AD33" s="69"/>
      <c r="AE33" s="69"/>
      <c r="AF33" s="69"/>
    </row>
    <row r="34" spans="1:32" ht="12.75" customHeight="1">
      <c r="A34" s="69"/>
      <c r="B34" s="70"/>
      <c r="C34" s="71"/>
      <c r="D34" s="69"/>
      <c r="E34" s="69"/>
      <c r="F34" s="69"/>
      <c r="G34" s="69"/>
      <c r="H34" s="71"/>
      <c r="I34" s="69"/>
      <c r="J34" s="69"/>
      <c r="K34" s="69"/>
      <c r="L34" s="69"/>
      <c r="M34" s="69"/>
      <c r="N34" s="69"/>
      <c r="O34" s="69"/>
      <c r="P34" s="69"/>
      <c r="Q34" s="69"/>
      <c r="R34" s="71"/>
      <c r="S34" s="69"/>
      <c r="T34" s="69"/>
      <c r="U34" s="69"/>
      <c r="V34" s="69"/>
      <c r="W34" s="71"/>
      <c r="X34" s="69"/>
      <c r="Y34" s="69"/>
      <c r="Z34" s="69"/>
      <c r="AA34" s="69"/>
      <c r="AB34" s="69"/>
      <c r="AC34" s="69"/>
      <c r="AD34" s="69"/>
      <c r="AE34" s="69"/>
      <c r="AF34" s="69"/>
    </row>
  </sheetData>
  <sheetProtection/>
  <mergeCells count="10">
    <mergeCell ref="R7:V7"/>
    <mergeCell ref="W7:AA7"/>
    <mergeCell ref="AB7:AF7"/>
    <mergeCell ref="M7:Q7"/>
    <mergeCell ref="A2:L2"/>
    <mergeCell ref="A3:L3"/>
    <mergeCell ref="A7:A8"/>
    <mergeCell ref="B7:B8"/>
    <mergeCell ref="C7:G7"/>
    <mergeCell ref="H7:L7"/>
  </mergeCells>
  <printOptions/>
  <pageMargins left="0.16" right="0.17" top="0.22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.75390625" style="68" bestFit="1" customWidth="1"/>
    <col min="2" max="2" width="29.75390625" style="68" customWidth="1"/>
    <col min="3" max="3" width="6.75390625" style="68" customWidth="1"/>
    <col min="4" max="4" width="4.375" style="68" customWidth="1"/>
    <col min="5" max="5" width="4.875" style="68" customWidth="1"/>
    <col min="6" max="6" width="6.625" style="68" customWidth="1"/>
    <col min="7" max="7" width="7.125" style="68" customWidth="1"/>
    <col min="8" max="8" width="6.875" style="68" customWidth="1"/>
    <col min="9" max="9" width="4.375" style="68" customWidth="1"/>
    <col min="10" max="10" width="5.25390625" style="68" customWidth="1"/>
    <col min="11" max="11" width="7.125" style="68" customWidth="1"/>
    <col min="12" max="12" width="6.625" style="68" customWidth="1"/>
    <col min="13" max="13" width="7.375" style="68" customWidth="1"/>
    <col min="14" max="14" width="5.00390625" style="68" customWidth="1"/>
    <col min="15" max="15" width="5.125" style="68" customWidth="1"/>
    <col min="16" max="16" width="6.875" style="68" customWidth="1"/>
    <col min="17" max="17" width="7.125" style="68" customWidth="1"/>
    <col min="18" max="18" width="7.375" style="68" customWidth="1"/>
    <col min="19" max="19" width="4.875" style="68" customWidth="1"/>
    <col min="20" max="20" width="5.625" style="68" customWidth="1"/>
    <col min="21" max="21" width="7.25390625" style="68" customWidth="1"/>
    <col min="22" max="22" width="7.625" style="68" customWidth="1"/>
    <col min="23" max="23" width="7.875" style="68" customWidth="1"/>
    <col min="24" max="24" width="5.25390625" style="68" customWidth="1"/>
    <col min="25" max="25" width="6.25390625" style="68" customWidth="1"/>
    <col min="26" max="26" width="6.375" style="68" customWidth="1"/>
    <col min="27" max="27" width="7.00390625" style="68" customWidth="1"/>
    <col min="28" max="28" width="7.125" style="68" customWidth="1"/>
    <col min="29" max="29" width="5.125" style="68" customWidth="1"/>
    <col min="30" max="30" width="6.00390625" style="68" customWidth="1"/>
    <col min="31" max="31" width="7.25390625" style="68" customWidth="1"/>
    <col min="32" max="32" width="7.00390625" style="68" customWidth="1"/>
    <col min="33" max="16384" width="9.125" style="68" customWidth="1"/>
  </cols>
  <sheetData>
    <row r="1" spans="1:33" ht="15.7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9"/>
      <c r="AB1" s="158"/>
      <c r="AC1" s="158"/>
      <c r="AD1" s="158"/>
      <c r="AE1" s="158"/>
      <c r="AF1" s="159" t="s">
        <v>218</v>
      </c>
      <c r="AG1" s="158"/>
    </row>
    <row r="2" spans="1:33" ht="15.75">
      <c r="A2" s="351" t="s">
        <v>219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3" ht="15.75">
      <c r="A3" s="351" t="s">
        <v>275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</row>
    <row r="4" spans="1:33" ht="15.7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95"/>
      <c r="L4" s="158"/>
      <c r="M4" s="158"/>
      <c r="N4" s="158"/>
      <c r="O4" s="158"/>
      <c r="P4" s="195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</row>
    <row r="5" spans="1:33" ht="12.75" customHeight="1">
      <c r="A5" s="160"/>
      <c r="B5" s="161"/>
      <c r="C5" s="162"/>
      <c r="D5" s="160"/>
      <c r="E5" s="160"/>
      <c r="F5" s="160"/>
      <c r="G5" s="160"/>
      <c r="H5" s="160"/>
      <c r="I5" s="160"/>
      <c r="J5" s="160"/>
      <c r="K5" s="163"/>
      <c r="L5" s="163"/>
      <c r="M5" s="160"/>
      <c r="N5" s="163"/>
      <c r="O5" s="160"/>
      <c r="P5" s="160"/>
      <c r="Q5" s="183"/>
      <c r="R5" s="162"/>
      <c r="S5" s="160"/>
      <c r="T5" s="160"/>
      <c r="U5" s="160"/>
      <c r="V5" s="160"/>
      <c r="W5" s="160"/>
      <c r="X5" s="160"/>
      <c r="Y5" s="160"/>
      <c r="Z5" s="163"/>
      <c r="AA5" s="163"/>
      <c r="AB5" s="160"/>
      <c r="AC5" s="163"/>
      <c r="AD5" s="160"/>
      <c r="AE5" s="160"/>
      <c r="AF5" s="160"/>
      <c r="AG5" s="160"/>
    </row>
    <row r="6" spans="1:33" ht="17.25" customHeight="1" thickBot="1">
      <c r="A6" s="160"/>
      <c r="B6" s="164"/>
      <c r="C6" s="162"/>
      <c r="D6" s="160"/>
      <c r="E6" s="160"/>
      <c r="F6" s="160"/>
      <c r="G6" s="160"/>
      <c r="H6" s="162"/>
      <c r="I6" s="160"/>
      <c r="J6" s="160"/>
      <c r="K6" s="160"/>
      <c r="L6" s="160"/>
      <c r="M6" s="160"/>
      <c r="N6" s="160"/>
      <c r="O6" s="160"/>
      <c r="P6" s="160"/>
      <c r="Q6" s="160"/>
      <c r="R6" s="162"/>
      <c r="S6" s="160"/>
      <c r="T6" s="160"/>
      <c r="U6" s="160"/>
      <c r="V6" s="160"/>
      <c r="W6" s="162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ht="12.75" customHeight="1">
      <c r="A7" s="352" t="s">
        <v>121</v>
      </c>
      <c r="B7" s="354" t="s">
        <v>122</v>
      </c>
      <c r="C7" s="348" t="s">
        <v>215</v>
      </c>
      <c r="D7" s="349"/>
      <c r="E7" s="349"/>
      <c r="F7" s="349"/>
      <c r="G7" s="350"/>
      <c r="H7" s="348" t="s">
        <v>216</v>
      </c>
      <c r="I7" s="349"/>
      <c r="J7" s="349"/>
      <c r="K7" s="349"/>
      <c r="L7" s="350"/>
      <c r="M7" s="348" t="s">
        <v>217</v>
      </c>
      <c r="N7" s="349"/>
      <c r="O7" s="349"/>
      <c r="P7" s="349"/>
      <c r="Q7" s="350"/>
      <c r="R7" s="348" t="s">
        <v>257</v>
      </c>
      <c r="S7" s="349"/>
      <c r="T7" s="349"/>
      <c r="U7" s="349"/>
      <c r="V7" s="350"/>
      <c r="W7" s="348" t="s">
        <v>258</v>
      </c>
      <c r="X7" s="349"/>
      <c r="Y7" s="349"/>
      <c r="Z7" s="349"/>
      <c r="AA7" s="350"/>
      <c r="AB7" s="348" t="s">
        <v>259</v>
      </c>
      <c r="AC7" s="349"/>
      <c r="AD7" s="349"/>
      <c r="AE7" s="349"/>
      <c r="AF7" s="350"/>
      <c r="AG7" s="160"/>
    </row>
    <row r="8" spans="1:33" ht="25.5" customHeight="1" thickBot="1">
      <c r="A8" s="353"/>
      <c r="B8" s="355"/>
      <c r="C8" s="165" t="s">
        <v>123</v>
      </c>
      <c r="D8" s="166" t="s">
        <v>124</v>
      </c>
      <c r="E8" s="166" t="s">
        <v>125</v>
      </c>
      <c r="F8" s="166" t="s">
        <v>126</v>
      </c>
      <c r="G8" s="167" t="s">
        <v>127</v>
      </c>
      <c r="H8" s="165" t="s">
        <v>123</v>
      </c>
      <c r="I8" s="166" t="s">
        <v>124</v>
      </c>
      <c r="J8" s="166" t="s">
        <v>125</v>
      </c>
      <c r="K8" s="166" t="s">
        <v>126</v>
      </c>
      <c r="L8" s="167" t="s">
        <v>127</v>
      </c>
      <c r="M8" s="165" t="s">
        <v>123</v>
      </c>
      <c r="N8" s="166" t="s">
        <v>124</v>
      </c>
      <c r="O8" s="166" t="s">
        <v>125</v>
      </c>
      <c r="P8" s="166" t="s">
        <v>126</v>
      </c>
      <c r="Q8" s="167" t="s">
        <v>127</v>
      </c>
      <c r="R8" s="165" t="s">
        <v>123</v>
      </c>
      <c r="S8" s="166" t="s">
        <v>124</v>
      </c>
      <c r="T8" s="166" t="s">
        <v>125</v>
      </c>
      <c r="U8" s="166" t="s">
        <v>126</v>
      </c>
      <c r="V8" s="167" t="s">
        <v>127</v>
      </c>
      <c r="W8" s="165" t="s">
        <v>123</v>
      </c>
      <c r="X8" s="166" t="s">
        <v>124</v>
      </c>
      <c r="Y8" s="166" t="s">
        <v>125</v>
      </c>
      <c r="Z8" s="166" t="s">
        <v>126</v>
      </c>
      <c r="AA8" s="167" t="s">
        <v>127</v>
      </c>
      <c r="AB8" s="165" t="s">
        <v>123</v>
      </c>
      <c r="AC8" s="166" t="s">
        <v>124</v>
      </c>
      <c r="AD8" s="166" t="s">
        <v>125</v>
      </c>
      <c r="AE8" s="166" t="s">
        <v>126</v>
      </c>
      <c r="AF8" s="167" t="s">
        <v>127</v>
      </c>
      <c r="AG8" s="160"/>
    </row>
    <row r="9" spans="1:33" ht="12.75" customHeight="1" thickBot="1">
      <c r="A9" s="168">
        <v>1</v>
      </c>
      <c r="B9" s="169">
        <v>2</v>
      </c>
      <c r="C9" s="196">
        <v>3</v>
      </c>
      <c r="D9" s="197">
        <v>4</v>
      </c>
      <c r="E9" s="198">
        <v>5</v>
      </c>
      <c r="F9" s="197">
        <v>6</v>
      </c>
      <c r="G9" s="199">
        <v>7</v>
      </c>
      <c r="H9" s="170">
        <v>8</v>
      </c>
      <c r="I9" s="171">
        <v>9</v>
      </c>
      <c r="J9" s="172">
        <v>10</v>
      </c>
      <c r="K9" s="171">
        <v>11</v>
      </c>
      <c r="L9" s="169">
        <v>12</v>
      </c>
      <c r="M9" s="170">
        <v>13</v>
      </c>
      <c r="N9" s="171">
        <v>14</v>
      </c>
      <c r="O9" s="172">
        <v>15</v>
      </c>
      <c r="P9" s="171">
        <v>16</v>
      </c>
      <c r="Q9" s="169">
        <v>17</v>
      </c>
      <c r="R9" s="170">
        <v>18</v>
      </c>
      <c r="S9" s="171">
        <v>19</v>
      </c>
      <c r="T9" s="172">
        <v>20</v>
      </c>
      <c r="U9" s="171">
        <v>21</v>
      </c>
      <c r="V9" s="169">
        <v>22</v>
      </c>
      <c r="W9" s="170">
        <v>23</v>
      </c>
      <c r="X9" s="171">
        <v>24</v>
      </c>
      <c r="Y9" s="172">
        <v>25</v>
      </c>
      <c r="Z9" s="171">
        <v>26</v>
      </c>
      <c r="AA9" s="169">
        <v>27</v>
      </c>
      <c r="AB9" s="196">
        <v>28</v>
      </c>
      <c r="AC9" s="197">
        <v>29</v>
      </c>
      <c r="AD9" s="198">
        <v>30</v>
      </c>
      <c r="AE9" s="197">
        <v>31</v>
      </c>
      <c r="AF9" s="199">
        <v>32</v>
      </c>
      <c r="AG9" s="160"/>
    </row>
    <row r="10" spans="1:33" ht="24.75" thickBot="1">
      <c r="A10" s="173" t="s">
        <v>128</v>
      </c>
      <c r="B10" s="200" t="s">
        <v>220</v>
      </c>
      <c r="C10" s="201">
        <v>3.407</v>
      </c>
      <c r="D10" s="202"/>
      <c r="E10" s="202"/>
      <c r="F10" s="202">
        <v>3.407</v>
      </c>
      <c r="G10" s="203"/>
      <c r="H10" s="201">
        <v>3.41</v>
      </c>
      <c r="I10" s="202"/>
      <c r="J10" s="202"/>
      <c r="K10" s="202">
        <v>3.41</v>
      </c>
      <c r="L10" s="203"/>
      <c r="M10" s="201">
        <v>3.404</v>
      </c>
      <c r="N10" s="202"/>
      <c r="O10" s="202"/>
      <c r="P10" s="201">
        <v>3.404</v>
      </c>
      <c r="Q10" s="203"/>
      <c r="R10" s="201">
        <v>3.407</v>
      </c>
      <c r="S10" s="202"/>
      <c r="T10" s="202"/>
      <c r="U10" s="202">
        <v>3.407</v>
      </c>
      <c r="V10" s="203"/>
      <c r="W10" s="201">
        <v>3.41</v>
      </c>
      <c r="X10" s="202"/>
      <c r="Y10" s="202"/>
      <c r="Z10" s="202">
        <v>3.41</v>
      </c>
      <c r="AA10" s="203"/>
      <c r="AB10" s="201">
        <v>3.404</v>
      </c>
      <c r="AC10" s="202"/>
      <c r="AD10" s="202"/>
      <c r="AE10" s="201">
        <v>3.404</v>
      </c>
      <c r="AF10" s="203"/>
      <c r="AG10" s="160"/>
    </row>
    <row r="11" spans="1:33" ht="12.75" customHeight="1" thickBot="1">
      <c r="A11" s="178" t="s">
        <v>130</v>
      </c>
      <c r="B11" s="204" t="s">
        <v>221</v>
      </c>
      <c r="C11" s="205">
        <v>3.407</v>
      </c>
      <c r="D11" s="206"/>
      <c r="E11" s="206"/>
      <c r="F11" s="206">
        <v>3.407</v>
      </c>
      <c r="G11" s="207"/>
      <c r="H11" s="201">
        <v>3.41</v>
      </c>
      <c r="I11" s="206"/>
      <c r="J11" s="206"/>
      <c r="K11" s="202">
        <v>3.41</v>
      </c>
      <c r="L11" s="207"/>
      <c r="M11" s="201">
        <v>3.404</v>
      </c>
      <c r="N11" s="202"/>
      <c r="O11" s="202"/>
      <c r="P11" s="201">
        <v>3.404</v>
      </c>
      <c r="Q11" s="207"/>
      <c r="R11" s="205">
        <v>3.407</v>
      </c>
      <c r="S11" s="206"/>
      <c r="T11" s="206"/>
      <c r="U11" s="206">
        <v>3.407</v>
      </c>
      <c r="V11" s="207"/>
      <c r="W11" s="201">
        <v>3.41</v>
      </c>
      <c r="X11" s="206"/>
      <c r="Y11" s="206"/>
      <c r="Z11" s="202">
        <v>3.41</v>
      </c>
      <c r="AA11" s="207"/>
      <c r="AB11" s="201">
        <v>3.404</v>
      </c>
      <c r="AC11" s="202"/>
      <c r="AD11" s="202"/>
      <c r="AE11" s="201">
        <v>3.404</v>
      </c>
      <c r="AF11" s="207"/>
      <c r="AG11" s="160"/>
    </row>
    <row r="12" spans="1:33" ht="12.75" customHeight="1">
      <c r="A12" s="178"/>
      <c r="B12" s="179" t="s">
        <v>132</v>
      </c>
      <c r="C12" s="205"/>
      <c r="D12" s="206"/>
      <c r="E12" s="206"/>
      <c r="F12" s="206"/>
      <c r="G12" s="207"/>
      <c r="H12" s="205"/>
      <c r="I12" s="206"/>
      <c r="J12" s="206"/>
      <c r="K12" s="202"/>
      <c r="L12" s="207"/>
      <c r="M12" s="205"/>
      <c r="N12" s="206"/>
      <c r="O12" s="206"/>
      <c r="P12" s="206"/>
      <c r="Q12" s="207"/>
      <c r="R12" s="205"/>
      <c r="S12" s="206"/>
      <c r="T12" s="206"/>
      <c r="U12" s="206"/>
      <c r="V12" s="207"/>
      <c r="W12" s="205"/>
      <c r="X12" s="206"/>
      <c r="Y12" s="206"/>
      <c r="Z12" s="202"/>
      <c r="AA12" s="207"/>
      <c r="AB12" s="205"/>
      <c r="AC12" s="206"/>
      <c r="AD12" s="206"/>
      <c r="AE12" s="206"/>
      <c r="AF12" s="207"/>
      <c r="AG12" s="160"/>
    </row>
    <row r="13" spans="1:33" ht="12.75" customHeight="1">
      <c r="A13" s="178"/>
      <c r="B13" s="179" t="s">
        <v>124</v>
      </c>
      <c r="C13" s="205"/>
      <c r="D13" s="206"/>
      <c r="E13" s="206"/>
      <c r="F13" s="206"/>
      <c r="G13" s="207"/>
      <c r="H13" s="205"/>
      <c r="I13" s="206"/>
      <c r="J13" s="206"/>
      <c r="K13" s="206"/>
      <c r="L13" s="207"/>
      <c r="M13" s="205"/>
      <c r="N13" s="206"/>
      <c r="O13" s="206"/>
      <c r="P13" s="206"/>
      <c r="Q13" s="207"/>
      <c r="R13" s="205"/>
      <c r="S13" s="206"/>
      <c r="T13" s="206"/>
      <c r="U13" s="206"/>
      <c r="V13" s="207"/>
      <c r="W13" s="205"/>
      <c r="X13" s="206"/>
      <c r="Y13" s="206"/>
      <c r="Z13" s="206"/>
      <c r="AA13" s="207"/>
      <c r="AB13" s="205"/>
      <c r="AC13" s="206"/>
      <c r="AD13" s="206"/>
      <c r="AE13" s="206"/>
      <c r="AF13" s="207"/>
      <c r="AG13" s="160"/>
    </row>
    <row r="14" spans="1:33" ht="12.75" customHeight="1" thickBot="1">
      <c r="A14" s="178"/>
      <c r="B14" s="179" t="s">
        <v>125</v>
      </c>
      <c r="C14" s="205"/>
      <c r="D14" s="206"/>
      <c r="E14" s="206"/>
      <c r="F14" s="206"/>
      <c r="G14" s="207"/>
      <c r="H14" s="205"/>
      <c r="I14" s="206"/>
      <c r="J14" s="206"/>
      <c r="K14" s="206"/>
      <c r="L14" s="207"/>
      <c r="M14" s="205"/>
      <c r="N14" s="206"/>
      <c r="O14" s="206"/>
      <c r="P14" s="206"/>
      <c r="Q14" s="207"/>
      <c r="R14" s="205"/>
      <c r="S14" s="206"/>
      <c r="T14" s="206"/>
      <c r="U14" s="206"/>
      <c r="V14" s="207"/>
      <c r="W14" s="205"/>
      <c r="X14" s="206"/>
      <c r="Y14" s="206"/>
      <c r="Z14" s="206"/>
      <c r="AA14" s="207"/>
      <c r="AB14" s="205"/>
      <c r="AC14" s="206"/>
      <c r="AD14" s="206"/>
      <c r="AE14" s="206"/>
      <c r="AF14" s="207"/>
      <c r="AG14" s="160"/>
    </row>
    <row r="15" spans="1:33" ht="12.75" customHeight="1">
      <c r="A15" s="178"/>
      <c r="B15" s="179" t="s">
        <v>133</v>
      </c>
      <c r="C15" s="205">
        <v>3.407</v>
      </c>
      <c r="D15" s="206"/>
      <c r="E15" s="206"/>
      <c r="F15" s="206">
        <v>3.407</v>
      </c>
      <c r="G15" s="207">
        <v>3.1968</v>
      </c>
      <c r="H15" s="205">
        <v>3.41</v>
      </c>
      <c r="I15" s="206"/>
      <c r="J15" s="206"/>
      <c r="K15" s="206">
        <v>3.41</v>
      </c>
      <c r="L15" s="207">
        <v>3.2</v>
      </c>
      <c r="M15" s="201">
        <v>3.404</v>
      </c>
      <c r="N15" s="202"/>
      <c r="O15" s="202"/>
      <c r="P15" s="201">
        <v>3.404</v>
      </c>
      <c r="Q15" s="207">
        <v>3.194</v>
      </c>
      <c r="R15" s="205">
        <v>3.407</v>
      </c>
      <c r="S15" s="206"/>
      <c r="T15" s="206"/>
      <c r="U15" s="206">
        <v>3.407</v>
      </c>
      <c r="V15" s="207">
        <v>3.1968</v>
      </c>
      <c r="W15" s="205">
        <v>3.41</v>
      </c>
      <c r="X15" s="206"/>
      <c r="Y15" s="206"/>
      <c r="Z15" s="206">
        <v>3.41</v>
      </c>
      <c r="AA15" s="207">
        <v>3.2</v>
      </c>
      <c r="AB15" s="201">
        <v>3.404</v>
      </c>
      <c r="AC15" s="202"/>
      <c r="AD15" s="202"/>
      <c r="AE15" s="201">
        <v>3.404</v>
      </c>
      <c r="AF15" s="207">
        <v>3.194</v>
      </c>
      <c r="AG15" s="160"/>
    </row>
    <row r="16" spans="1:33" ht="12.75" customHeight="1">
      <c r="A16" s="178" t="s">
        <v>134</v>
      </c>
      <c r="B16" s="204" t="s">
        <v>222</v>
      </c>
      <c r="C16" s="205"/>
      <c r="D16" s="206"/>
      <c r="E16" s="206"/>
      <c r="F16" s="206"/>
      <c r="G16" s="207"/>
      <c r="H16" s="205"/>
      <c r="I16" s="206"/>
      <c r="J16" s="206"/>
      <c r="K16" s="206"/>
      <c r="L16" s="207"/>
      <c r="M16" s="205"/>
      <c r="N16" s="206"/>
      <c r="O16" s="206"/>
      <c r="P16" s="206"/>
      <c r="Q16" s="207"/>
      <c r="R16" s="205"/>
      <c r="S16" s="206"/>
      <c r="T16" s="206"/>
      <c r="U16" s="206"/>
      <c r="V16" s="207"/>
      <c r="W16" s="205"/>
      <c r="X16" s="206"/>
      <c r="Y16" s="206"/>
      <c r="Z16" s="206"/>
      <c r="AA16" s="207"/>
      <c r="AB16" s="205"/>
      <c r="AC16" s="206"/>
      <c r="AD16" s="206"/>
      <c r="AE16" s="206"/>
      <c r="AF16" s="207"/>
      <c r="AG16" s="160"/>
    </row>
    <row r="17" spans="1:33" ht="24">
      <c r="A17" s="178" t="s">
        <v>202</v>
      </c>
      <c r="B17" s="204" t="s">
        <v>136</v>
      </c>
      <c r="C17" s="205"/>
      <c r="D17" s="206"/>
      <c r="E17" s="206"/>
      <c r="F17" s="206"/>
      <c r="G17" s="207"/>
      <c r="H17" s="205"/>
      <c r="I17" s="206"/>
      <c r="J17" s="206"/>
      <c r="K17" s="206"/>
      <c r="L17" s="207"/>
      <c r="M17" s="205"/>
      <c r="N17" s="206"/>
      <c r="O17" s="206"/>
      <c r="P17" s="206"/>
      <c r="Q17" s="207"/>
      <c r="R17" s="205"/>
      <c r="S17" s="206"/>
      <c r="T17" s="206"/>
      <c r="U17" s="206"/>
      <c r="V17" s="207"/>
      <c r="W17" s="205"/>
      <c r="X17" s="206"/>
      <c r="Y17" s="206"/>
      <c r="Z17" s="206"/>
      <c r="AA17" s="207"/>
      <c r="AB17" s="205"/>
      <c r="AC17" s="206"/>
      <c r="AD17" s="206"/>
      <c r="AE17" s="206"/>
      <c r="AF17" s="207"/>
      <c r="AG17" s="160"/>
    </row>
    <row r="18" spans="1:33" ht="12.75" customHeight="1">
      <c r="A18" s="178" t="s">
        <v>137</v>
      </c>
      <c r="B18" s="204" t="s">
        <v>223</v>
      </c>
      <c r="C18" s="205"/>
      <c r="D18" s="206"/>
      <c r="E18" s="206"/>
      <c r="F18" s="206"/>
      <c r="G18" s="158"/>
      <c r="H18" s="205"/>
      <c r="I18" s="206"/>
      <c r="J18" s="206"/>
      <c r="K18" s="206"/>
      <c r="L18" s="207"/>
      <c r="M18" s="205"/>
      <c r="N18" s="206"/>
      <c r="O18" s="206"/>
      <c r="P18" s="206"/>
      <c r="Q18" s="207"/>
      <c r="R18" s="205"/>
      <c r="S18" s="206"/>
      <c r="T18" s="206"/>
      <c r="U18" s="206"/>
      <c r="V18" s="158"/>
      <c r="W18" s="205"/>
      <c r="X18" s="206"/>
      <c r="Y18" s="206"/>
      <c r="Z18" s="206"/>
      <c r="AA18" s="207"/>
      <c r="AB18" s="205"/>
      <c r="AC18" s="206"/>
      <c r="AD18" s="206"/>
      <c r="AE18" s="206"/>
      <c r="AF18" s="207"/>
      <c r="AG18" s="160"/>
    </row>
    <row r="19" spans="1:33" ht="12.75" customHeight="1">
      <c r="A19" s="173" t="s">
        <v>204</v>
      </c>
      <c r="B19" s="200" t="s">
        <v>230</v>
      </c>
      <c r="C19" s="205">
        <v>0.545</v>
      </c>
      <c r="D19" s="206"/>
      <c r="E19" s="206"/>
      <c r="F19" s="206">
        <v>0.21</v>
      </c>
      <c r="G19" s="207">
        <v>0.335</v>
      </c>
      <c r="H19" s="205">
        <v>0.546</v>
      </c>
      <c r="I19" s="206"/>
      <c r="J19" s="206"/>
      <c r="K19" s="206">
        <v>0.21</v>
      </c>
      <c r="L19" s="207">
        <v>0.336</v>
      </c>
      <c r="M19" s="205">
        <v>0.545</v>
      </c>
      <c r="N19" s="206"/>
      <c r="O19" s="206"/>
      <c r="P19" s="206">
        <v>0.21</v>
      </c>
      <c r="Q19" s="207">
        <v>0.335</v>
      </c>
      <c r="R19" s="205">
        <v>0.545</v>
      </c>
      <c r="S19" s="206"/>
      <c r="T19" s="206"/>
      <c r="U19" s="206">
        <v>0.21</v>
      </c>
      <c r="V19" s="207">
        <v>0.335</v>
      </c>
      <c r="W19" s="205">
        <v>0.546</v>
      </c>
      <c r="X19" s="206"/>
      <c r="Y19" s="206"/>
      <c r="Z19" s="206">
        <v>0.21</v>
      </c>
      <c r="AA19" s="207">
        <v>0.336</v>
      </c>
      <c r="AB19" s="205">
        <v>0.545</v>
      </c>
      <c r="AC19" s="206"/>
      <c r="AD19" s="206"/>
      <c r="AE19" s="206">
        <v>0.21</v>
      </c>
      <c r="AF19" s="207">
        <v>0.335</v>
      </c>
      <c r="AG19" s="160"/>
    </row>
    <row r="20" spans="1:33" ht="12.75" customHeight="1">
      <c r="A20" s="178"/>
      <c r="B20" s="204" t="s">
        <v>224</v>
      </c>
      <c r="C20" s="208">
        <v>0.1601</v>
      </c>
      <c r="D20" s="209"/>
      <c r="E20" s="209"/>
      <c r="F20" s="209">
        <v>0.0617000000000001</v>
      </c>
      <c r="G20" s="210">
        <v>0.1049</v>
      </c>
      <c r="H20" s="208">
        <v>0.1601</v>
      </c>
      <c r="I20" s="209"/>
      <c r="J20" s="209"/>
      <c r="K20" s="209">
        <v>0.0617</v>
      </c>
      <c r="L20" s="210">
        <v>0.1049</v>
      </c>
      <c r="M20" s="208">
        <v>0.1601</v>
      </c>
      <c r="N20" s="209"/>
      <c r="O20" s="209"/>
      <c r="P20" s="209">
        <v>0.0617</v>
      </c>
      <c r="Q20" s="210">
        <v>0.1049</v>
      </c>
      <c r="R20" s="208">
        <v>0.1601</v>
      </c>
      <c r="S20" s="209"/>
      <c r="T20" s="209"/>
      <c r="U20" s="209">
        <v>0.0617000000000001</v>
      </c>
      <c r="V20" s="210">
        <v>0.1049</v>
      </c>
      <c r="W20" s="208">
        <v>0.1601</v>
      </c>
      <c r="X20" s="209"/>
      <c r="Y20" s="209"/>
      <c r="Z20" s="209">
        <v>0.0617</v>
      </c>
      <c r="AA20" s="210">
        <v>0.1049</v>
      </c>
      <c r="AB20" s="208">
        <v>0.1601</v>
      </c>
      <c r="AC20" s="209"/>
      <c r="AD20" s="209"/>
      <c r="AE20" s="209">
        <v>0.0617</v>
      </c>
      <c r="AF20" s="210">
        <v>0.1049</v>
      </c>
      <c r="AG20" s="160"/>
    </row>
    <row r="21" spans="1:33" ht="25.5" customHeight="1">
      <c r="A21" s="173" t="s">
        <v>206</v>
      </c>
      <c r="B21" s="211" t="s">
        <v>225</v>
      </c>
      <c r="C21" s="205">
        <v>0</v>
      </c>
      <c r="D21" s="206"/>
      <c r="E21" s="206"/>
      <c r="F21" s="206"/>
      <c r="G21" s="207"/>
      <c r="H21" s="205">
        <v>0</v>
      </c>
      <c r="I21" s="206"/>
      <c r="J21" s="206"/>
      <c r="K21" s="206"/>
      <c r="L21" s="207"/>
      <c r="M21" s="205">
        <v>0</v>
      </c>
      <c r="N21" s="206"/>
      <c r="O21" s="206"/>
      <c r="P21" s="206"/>
      <c r="Q21" s="207"/>
      <c r="R21" s="205">
        <v>0</v>
      </c>
      <c r="S21" s="206"/>
      <c r="T21" s="206"/>
      <c r="U21" s="206"/>
      <c r="V21" s="207"/>
      <c r="W21" s="205">
        <v>0</v>
      </c>
      <c r="X21" s="206"/>
      <c r="Y21" s="206"/>
      <c r="Z21" s="206"/>
      <c r="AA21" s="207"/>
      <c r="AB21" s="205">
        <v>0</v>
      </c>
      <c r="AC21" s="206"/>
      <c r="AD21" s="206"/>
      <c r="AE21" s="206"/>
      <c r="AF21" s="207"/>
      <c r="AG21" s="160"/>
    </row>
    <row r="22" spans="1:33" ht="24">
      <c r="A22" s="173" t="s">
        <v>208</v>
      </c>
      <c r="B22" s="200" t="s">
        <v>226</v>
      </c>
      <c r="C22" s="205">
        <v>2.8615</v>
      </c>
      <c r="D22" s="206"/>
      <c r="E22" s="206"/>
      <c r="F22" s="206"/>
      <c r="G22" s="207">
        <v>2.862</v>
      </c>
      <c r="H22" s="205">
        <v>2.864</v>
      </c>
      <c r="I22" s="206"/>
      <c r="J22" s="206"/>
      <c r="K22" s="206"/>
      <c r="L22" s="207">
        <v>2.864</v>
      </c>
      <c r="M22" s="205">
        <v>2.859</v>
      </c>
      <c r="N22" s="206"/>
      <c r="O22" s="206"/>
      <c r="P22" s="206"/>
      <c r="Q22" s="207">
        <v>2.859</v>
      </c>
      <c r="R22" s="205">
        <v>2.8615</v>
      </c>
      <c r="S22" s="206"/>
      <c r="T22" s="206"/>
      <c r="U22" s="206"/>
      <c r="V22" s="207">
        <v>2.862</v>
      </c>
      <c r="W22" s="205">
        <v>2.864</v>
      </c>
      <c r="X22" s="206"/>
      <c r="Y22" s="206"/>
      <c r="Z22" s="206"/>
      <c r="AA22" s="207">
        <v>2.864</v>
      </c>
      <c r="AB22" s="205">
        <v>2.859</v>
      </c>
      <c r="AC22" s="206"/>
      <c r="AD22" s="206"/>
      <c r="AE22" s="206"/>
      <c r="AF22" s="207">
        <v>2.859</v>
      </c>
      <c r="AG22" s="160"/>
    </row>
    <row r="23" spans="1:33" ht="60">
      <c r="A23" s="178" t="s">
        <v>139</v>
      </c>
      <c r="B23" s="204" t="s">
        <v>227</v>
      </c>
      <c r="C23" s="205"/>
      <c r="D23" s="206"/>
      <c r="E23" s="206"/>
      <c r="F23" s="206"/>
      <c r="G23" s="207"/>
      <c r="H23" s="205"/>
      <c r="I23" s="206"/>
      <c r="J23" s="206"/>
      <c r="K23" s="206"/>
      <c r="L23" s="207"/>
      <c r="M23" s="205"/>
      <c r="N23" s="206"/>
      <c r="O23" s="206"/>
      <c r="P23" s="206"/>
      <c r="Q23" s="207"/>
      <c r="R23" s="205"/>
      <c r="S23" s="206"/>
      <c r="T23" s="206"/>
      <c r="U23" s="206"/>
      <c r="V23" s="207"/>
      <c r="W23" s="205"/>
      <c r="X23" s="206"/>
      <c r="Y23" s="206"/>
      <c r="Z23" s="206"/>
      <c r="AA23" s="212"/>
      <c r="AB23" s="205"/>
      <c r="AC23" s="206"/>
      <c r="AD23" s="206"/>
      <c r="AE23" s="206"/>
      <c r="AF23" s="207"/>
      <c r="AG23" s="160"/>
    </row>
    <row r="24" spans="1:33" ht="24">
      <c r="A24" s="178"/>
      <c r="B24" s="204" t="s">
        <v>228</v>
      </c>
      <c r="C24" s="205"/>
      <c r="D24" s="206"/>
      <c r="E24" s="206"/>
      <c r="F24" s="206"/>
      <c r="G24" s="207"/>
      <c r="H24" s="205"/>
      <c r="I24" s="206"/>
      <c r="J24" s="206"/>
      <c r="K24" s="206"/>
      <c r="L24" s="207"/>
      <c r="M24" s="205"/>
      <c r="N24" s="206"/>
      <c r="O24" s="206"/>
      <c r="P24" s="206"/>
      <c r="Q24" s="207"/>
      <c r="R24" s="205"/>
      <c r="S24" s="206"/>
      <c r="T24" s="206"/>
      <c r="U24" s="206"/>
      <c r="V24" s="207"/>
      <c r="W24" s="205"/>
      <c r="X24" s="206"/>
      <c r="Y24" s="206"/>
      <c r="Z24" s="206"/>
      <c r="AA24" s="212"/>
      <c r="AB24" s="205"/>
      <c r="AC24" s="206"/>
      <c r="AD24" s="206"/>
      <c r="AE24" s="206"/>
      <c r="AF24" s="207"/>
      <c r="AG24" s="160"/>
    </row>
    <row r="25" spans="1:33" ht="24">
      <c r="A25" s="178"/>
      <c r="B25" s="204" t="s">
        <v>212</v>
      </c>
      <c r="C25" s="205"/>
      <c r="D25" s="206"/>
      <c r="E25" s="206"/>
      <c r="F25" s="206"/>
      <c r="G25" s="207"/>
      <c r="H25" s="205"/>
      <c r="I25" s="206"/>
      <c r="J25" s="206"/>
      <c r="K25" s="206"/>
      <c r="L25" s="207"/>
      <c r="M25" s="205"/>
      <c r="N25" s="206"/>
      <c r="O25" s="206"/>
      <c r="P25" s="206"/>
      <c r="Q25" s="207"/>
      <c r="R25" s="205"/>
      <c r="S25" s="206"/>
      <c r="T25" s="206"/>
      <c r="U25" s="206"/>
      <c r="V25" s="207"/>
      <c r="W25" s="205"/>
      <c r="X25" s="206"/>
      <c r="Y25" s="206"/>
      <c r="Z25" s="206"/>
      <c r="AA25" s="212"/>
      <c r="AB25" s="205"/>
      <c r="AC25" s="206"/>
      <c r="AD25" s="206"/>
      <c r="AE25" s="206"/>
      <c r="AF25" s="207"/>
      <c r="AG25" s="160"/>
    </row>
    <row r="26" spans="1:33" ht="12.75" customHeight="1" thickBot="1">
      <c r="A26" s="190" t="s">
        <v>142</v>
      </c>
      <c r="B26" s="213" t="s">
        <v>229</v>
      </c>
      <c r="C26" s="214"/>
      <c r="D26" s="215"/>
      <c r="E26" s="215"/>
      <c r="F26" s="215"/>
      <c r="G26" s="216"/>
      <c r="H26" s="214"/>
      <c r="I26" s="215"/>
      <c r="J26" s="215"/>
      <c r="K26" s="215"/>
      <c r="L26" s="216"/>
      <c r="M26" s="214"/>
      <c r="N26" s="215"/>
      <c r="O26" s="215"/>
      <c r="P26" s="215"/>
      <c r="Q26" s="216"/>
      <c r="R26" s="214"/>
      <c r="S26" s="215"/>
      <c r="T26" s="215"/>
      <c r="U26" s="215"/>
      <c r="V26" s="216"/>
      <c r="W26" s="214"/>
      <c r="X26" s="215"/>
      <c r="Y26" s="215"/>
      <c r="Z26" s="215"/>
      <c r="AA26" s="217"/>
      <c r="AB26" s="214"/>
      <c r="AC26" s="215"/>
      <c r="AD26" s="215"/>
      <c r="AE26" s="215"/>
      <c r="AF26" s="216"/>
      <c r="AG26" s="160"/>
    </row>
    <row r="27" spans="1:33" ht="12.75" customHeight="1">
      <c r="A27" s="160"/>
      <c r="B27" s="161"/>
      <c r="C27" s="162"/>
      <c r="D27" s="160"/>
      <c r="E27" s="160"/>
      <c r="F27" s="160"/>
      <c r="G27" s="160"/>
      <c r="H27" s="162"/>
      <c r="I27" s="160"/>
      <c r="J27" s="160"/>
      <c r="K27" s="160"/>
      <c r="L27" s="160"/>
      <c r="M27" s="160"/>
      <c r="N27" s="160"/>
      <c r="O27" s="160"/>
      <c r="P27" s="160"/>
      <c r="Q27" s="160"/>
      <c r="R27" s="162"/>
      <c r="S27" s="160"/>
      <c r="T27" s="160"/>
      <c r="U27" s="160"/>
      <c r="V27" s="160"/>
      <c r="W27" s="162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</row>
    <row r="28" spans="1:33" ht="12.75" customHeight="1">
      <c r="A28" s="160"/>
      <c r="B28" s="218"/>
      <c r="C28" s="219"/>
      <c r="D28" s="220"/>
      <c r="E28" s="220"/>
      <c r="F28" s="220"/>
      <c r="G28" s="220"/>
      <c r="H28" s="219"/>
      <c r="I28" s="220"/>
      <c r="J28" s="220"/>
      <c r="K28" s="220"/>
      <c r="L28" s="220"/>
      <c r="M28" s="219"/>
      <c r="N28" s="160"/>
      <c r="O28" s="160"/>
      <c r="P28" s="160"/>
      <c r="Q28" s="160"/>
      <c r="R28" s="219"/>
      <c r="S28" s="220"/>
      <c r="T28" s="220"/>
      <c r="U28" s="220"/>
      <c r="V28" s="220"/>
      <c r="W28" s="219"/>
      <c r="X28" s="220"/>
      <c r="Y28" s="220"/>
      <c r="Z28" s="220"/>
      <c r="AA28" s="220"/>
      <c r="AB28" s="219"/>
      <c r="AC28" s="160"/>
      <c r="AD28" s="160"/>
      <c r="AE28" s="160"/>
      <c r="AF28" s="160"/>
      <c r="AG28" s="160"/>
    </row>
    <row r="29" spans="1:18" ht="12.75" customHeight="1">
      <c r="A29" s="223" t="s">
        <v>344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70"/>
      <c r="M29" s="70"/>
      <c r="N29" s="70"/>
      <c r="O29" s="70"/>
      <c r="P29" s="70"/>
      <c r="Q29" s="70"/>
      <c r="R29" s="69"/>
    </row>
    <row r="31" spans="18:28" ht="15.75">
      <c r="R31" s="92"/>
      <c r="W31" s="92"/>
      <c r="X31" s="92"/>
      <c r="Z31" s="92"/>
      <c r="AB31" s="92"/>
    </row>
  </sheetData>
  <sheetProtection/>
  <mergeCells count="10">
    <mergeCell ref="R7:V7"/>
    <mergeCell ref="W7:AA7"/>
    <mergeCell ref="AB7:AF7"/>
    <mergeCell ref="M7:Q7"/>
    <mergeCell ref="A2:L2"/>
    <mergeCell ref="A3:L3"/>
    <mergeCell ref="A7:A8"/>
    <mergeCell ref="B7:B8"/>
    <mergeCell ref="C7:G7"/>
    <mergeCell ref="H7:L7"/>
  </mergeCells>
  <printOptions/>
  <pageMargins left="0.16" right="0.17" top="0.22" bottom="0.16" header="0.17" footer="0.16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zoomScalePageLayoutView="0" workbookViewId="0" topLeftCell="A7">
      <selection activeCell="D159" sqref="D159"/>
    </sheetView>
  </sheetViews>
  <sheetFormatPr defaultColWidth="9.00390625" defaultRowHeight="12.75"/>
  <cols>
    <col min="2" max="2" width="29.625" style="0" customWidth="1"/>
    <col min="3" max="3" width="12.25390625" style="0" customWidth="1"/>
    <col min="6" max="6" width="10.125" style="0" customWidth="1"/>
    <col min="7" max="7" width="9.125" style="0" customWidth="1"/>
    <col min="8" max="8" width="0" style="0" hidden="1" customWidth="1"/>
    <col min="9" max="9" width="11.375" style="0" customWidth="1"/>
    <col min="13" max="13" width="11.625" style="0" bestFit="1" customWidth="1"/>
  </cols>
  <sheetData>
    <row r="1" spans="1:24" ht="12.75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0"/>
      <c r="M1" s="270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2" t="s">
        <v>277</v>
      </c>
    </row>
    <row r="2" spans="1:24" ht="12.75">
      <c r="A2" s="270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0"/>
      <c r="M2" s="270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1:24" ht="16.5">
      <c r="A3" s="367" t="s">
        <v>278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</row>
    <row r="5" spans="1:24" ht="12.75" customHeight="1">
      <c r="A5" s="281" t="s">
        <v>279</v>
      </c>
      <c r="B5" s="279" t="s">
        <v>280</v>
      </c>
      <c r="C5" s="359" t="s">
        <v>281</v>
      </c>
      <c r="D5" s="360"/>
      <c r="E5" s="360"/>
      <c r="F5" s="360"/>
      <c r="G5" s="360"/>
      <c r="H5" s="278"/>
      <c r="I5" s="359" t="s">
        <v>282</v>
      </c>
      <c r="J5" s="360"/>
      <c r="K5" s="360"/>
      <c r="L5" s="360"/>
      <c r="M5" s="361"/>
      <c r="N5" s="365" t="s">
        <v>283</v>
      </c>
      <c r="O5" s="359" t="s">
        <v>284</v>
      </c>
      <c r="P5" s="360"/>
      <c r="Q5" s="360"/>
      <c r="R5" s="360"/>
      <c r="S5" s="361"/>
      <c r="T5" s="362" t="s">
        <v>285</v>
      </c>
      <c r="U5" s="363"/>
      <c r="V5" s="363"/>
      <c r="W5" s="363"/>
      <c r="X5" s="364"/>
    </row>
    <row r="6" spans="1:24" ht="45.75" customHeight="1">
      <c r="A6" s="282"/>
      <c r="B6" s="280"/>
      <c r="C6" s="273" t="s">
        <v>286</v>
      </c>
      <c r="D6" s="273" t="s">
        <v>124</v>
      </c>
      <c r="E6" s="273" t="s">
        <v>125</v>
      </c>
      <c r="F6" s="273" t="s">
        <v>126</v>
      </c>
      <c r="G6" s="273" t="s">
        <v>127</v>
      </c>
      <c r="H6" s="273" t="s">
        <v>127</v>
      </c>
      <c r="I6" s="273" t="s">
        <v>286</v>
      </c>
      <c r="J6" s="273" t="s">
        <v>124</v>
      </c>
      <c r="K6" s="273" t="s">
        <v>125</v>
      </c>
      <c r="L6" s="274" t="s">
        <v>126</v>
      </c>
      <c r="M6" s="274" t="s">
        <v>127</v>
      </c>
      <c r="N6" s="366"/>
      <c r="O6" s="273" t="s">
        <v>286</v>
      </c>
      <c r="P6" s="273" t="s">
        <v>124</v>
      </c>
      <c r="Q6" s="273" t="s">
        <v>125</v>
      </c>
      <c r="R6" s="273" t="s">
        <v>126</v>
      </c>
      <c r="S6" s="273" t="s">
        <v>127</v>
      </c>
      <c r="T6" s="273" t="s">
        <v>286</v>
      </c>
      <c r="U6" s="273" t="s">
        <v>124</v>
      </c>
      <c r="V6" s="273" t="s">
        <v>125</v>
      </c>
      <c r="W6" s="273" t="s">
        <v>126</v>
      </c>
      <c r="X6" s="273" t="s">
        <v>127</v>
      </c>
    </row>
    <row r="7" spans="1:24" ht="12.75">
      <c r="A7" s="275">
        <v>1</v>
      </c>
      <c r="B7" s="276">
        <f>+A7+1</f>
        <v>2</v>
      </c>
      <c r="C7" s="276">
        <f>+B7+1</f>
        <v>3</v>
      </c>
      <c r="D7" s="276">
        <f>+C7+1</f>
        <v>4</v>
      </c>
      <c r="E7" s="276">
        <v>5</v>
      </c>
      <c r="F7" s="276">
        <v>6</v>
      </c>
      <c r="G7" s="276">
        <f>+E7+1</f>
        <v>6</v>
      </c>
      <c r="H7" s="276">
        <f>+F7+1</f>
        <v>7</v>
      </c>
      <c r="I7" s="276">
        <f>+H7+1</f>
        <v>8</v>
      </c>
      <c r="J7" s="276">
        <v>9</v>
      </c>
      <c r="K7" s="276">
        <v>10</v>
      </c>
      <c r="L7" s="275">
        <f>+K7+1</f>
        <v>11</v>
      </c>
      <c r="M7" s="275">
        <f>+L7+1</f>
        <v>12</v>
      </c>
      <c r="N7" s="276">
        <v>13</v>
      </c>
      <c r="O7" s="276">
        <f>+N7+1</f>
        <v>14</v>
      </c>
      <c r="P7" s="276">
        <f>+O7+1</f>
        <v>15</v>
      </c>
      <c r="Q7" s="276">
        <f>+P7+1</f>
        <v>16</v>
      </c>
      <c r="R7" s="276">
        <v>17</v>
      </c>
      <c r="S7" s="276">
        <f>+R7+1</f>
        <v>18</v>
      </c>
      <c r="T7" s="276">
        <f>+S7+1</f>
        <v>19</v>
      </c>
      <c r="U7" s="276">
        <f>+T7+1</f>
        <v>20</v>
      </c>
      <c r="V7" s="276">
        <v>21</v>
      </c>
      <c r="W7" s="276">
        <f>+V7+1</f>
        <v>22</v>
      </c>
      <c r="X7" s="276">
        <f>+W7+1</f>
        <v>23</v>
      </c>
    </row>
    <row r="8" spans="1:24" ht="30.75" customHeight="1">
      <c r="A8" s="356" t="s">
        <v>342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8"/>
    </row>
    <row r="9" spans="1:24" ht="12.75">
      <c r="A9" s="277"/>
      <c r="B9" s="277" t="s">
        <v>287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</row>
    <row r="10" spans="1:24" ht="12.75">
      <c r="A10" s="277"/>
      <c r="B10" s="277" t="s">
        <v>288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</row>
    <row r="11" spans="1:24" ht="25.5">
      <c r="A11" s="277"/>
      <c r="B11" s="277" t="s">
        <v>289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</row>
    <row r="12" spans="1:24" ht="51">
      <c r="A12" s="277"/>
      <c r="B12" s="277" t="s">
        <v>290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</row>
    <row r="13" spans="1:24" ht="12.75">
      <c r="A13" s="277"/>
      <c r="B13" s="277" t="s">
        <v>291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</row>
    <row r="14" spans="1:24" ht="12.75">
      <c r="A14" s="277"/>
      <c r="B14" s="277" t="s">
        <v>292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</row>
    <row r="15" spans="1:24" ht="12.75">
      <c r="A15" s="277"/>
      <c r="B15" s="277" t="s">
        <v>293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</row>
    <row r="16" spans="1:24" ht="12.75">
      <c r="A16" s="277">
        <v>1</v>
      </c>
      <c r="B16" s="277" t="s">
        <v>294</v>
      </c>
      <c r="C16" s="277">
        <v>39.607</v>
      </c>
      <c r="D16" s="277"/>
      <c r="E16" s="277"/>
      <c r="F16" s="277"/>
      <c r="G16" s="277">
        <v>39.607</v>
      </c>
      <c r="H16" s="277">
        <v>39607</v>
      </c>
      <c r="I16" s="277">
        <v>0.005497917823431427</v>
      </c>
      <c r="J16" s="277"/>
      <c r="K16" s="277"/>
      <c r="L16" s="277"/>
      <c r="M16" s="277">
        <v>0.005497917823431427</v>
      </c>
      <c r="N16" s="277">
        <v>7204</v>
      </c>
      <c r="O16" s="277"/>
      <c r="P16" s="277"/>
      <c r="Q16" s="277"/>
      <c r="R16" s="277"/>
      <c r="S16" s="277"/>
      <c r="T16" s="277">
        <v>1</v>
      </c>
      <c r="U16" s="277"/>
      <c r="V16" s="277"/>
      <c r="W16" s="277"/>
      <c r="X16" s="277">
        <v>1</v>
      </c>
    </row>
    <row r="17" spans="1:24" ht="12.75">
      <c r="A17" s="277">
        <v>2</v>
      </c>
      <c r="B17" s="277" t="s">
        <v>295</v>
      </c>
      <c r="C17" s="277">
        <v>490.945</v>
      </c>
      <c r="D17" s="277"/>
      <c r="E17" s="277"/>
      <c r="F17" s="277"/>
      <c r="G17" s="277">
        <v>490.945</v>
      </c>
      <c r="H17" s="277">
        <v>490945</v>
      </c>
      <c r="I17" s="277">
        <v>0.06814894503053859</v>
      </c>
      <c r="J17" s="277"/>
      <c r="K17" s="277"/>
      <c r="L17" s="277"/>
      <c r="M17" s="277">
        <v>0.06814894503053859</v>
      </c>
      <c r="N17" s="277">
        <v>7204</v>
      </c>
      <c r="O17" s="277"/>
      <c r="P17" s="277"/>
      <c r="Q17" s="277"/>
      <c r="R17" s="277"/>
      <c r="S17" s="277"/>
      <c r="T17" s="277">
        <v>1</v>
      </c>
      <c r="U17" s="277"/>
      <c r="V17" s="277"/>
      <c r="W17" s="277"/>
      <c r="X17" s="277">
        <v>1</v>
      </c>
    </row>
    <row r="18" spans="1:24" ht="63.75">
      <c r="A18" s="277">
        <v>3</v>
      </c>
      <c r="B18" s="277" t="s">
        <v>296</v>
      </c>
      <c r="C18" s="277">
        <v>86.803</v>
      </c>
      <c r="D18" s="277"/>
      <c r="E18" s="277"/>
      <c r="F18" s="277"/>
      <c r="G18" s="277">
        <v>86.803</v>
      </c>
      <c r="H18" s="277">
        <v>86803</v>
      </c>
      <c r="I18" s="277">
        <v>0.012049278178789561</v>
      </c>
      <c r="J18" s="277"/>
      <c r="K18" s="277"/>
      <c r="L18" s="277"/>
      <c r="M18" s="277">
        <v>0.012049278178789561</v>
      </c>
      <c r="N18" s="277">
        <v>7204</v>
      </c>
      <c r="O18" s="277"/>
      <c r="P18" s="277"/>
      <c r="Q18" s="277"/>
      <c r="R18" s="277"/>
      <c r="S18" s="277"/>
      <c r="T18" s="277">
        <v>1</v>
      </c>
      <c r="U18" s="277"/>
      <c r="V18" s="277"/>
      <c r="W18" s="277"/>
      <c r="X18" s="277">
        <v>1</v>
      </c>
    </row>
    <row r="19" spans="1:24" ht="12.75">
      <c r="A19" s="277">
        <v>4</v>
      </c>
      <c r="B19" s="277" t="s">
        <v>297</v>
      </c>
      <c r="C19" s="277">
        <v>31.075</v>
      </c>
      <c r="D19" s="277"/>
      <c r="E19" s="277"/>
      <c r="F19" s="277"/>
      <c r="G19" s="277">
        <v>31.075</v>
      </c>
      <c r="H19" s="277">
        <v>31075</v>
      </c>
      <c r="I19" s="277">
        <v>0.004313575791227096</v>
      </c>
      <c r="J19" s="277"/>
      <c r="K19" s="277"/>
      <c r="L19" s="277"/>
      <c r="M19" s="277">
        <v>0.004313575791227096</v>
      </c>
      <c r="N19" s="277">
        <v>7204</v>
      </c>
      <c r="O19" s="277"/>
      <c r="P19" s="277"/>
      <c r="Q19" s="277"/>
      <c r="R19" s="277"/>
      <c r="S19" s="277"/>
      <c r="T19" s="277">
        <v>1</v>
      </c>
      <c r="U19" s="277"/>
      <c r="V19" s="277"/>
      <c r="W19" s="277"/>
      <c r="X19" s="277">
        <v>1</v>
      </c>
    </row>
    <row r="20" spans="1:24" ht="25.5">
      <c r="A20" s="277">
        <v>5</v>
      </c>
      <c r="B20" s="277" t="s">
        <v>298</v>
      </c>
      <c r="C20" s="277">
        <v>23.547</v>
      </c>
      <c r="D20" s="277"/>
      <c r="E20" s="277"/>
      <c r="F20" s="277"/>
      <c r="G20" s="277">
        <v>23.547</v>
      </c>
      <c r="H20" s="277">
        <v>23547</v>
      </c>
      <c r="I20" s="277">
        <v>0.003268600777345919</v>
      </c>
      <c r="J20" s="277"/>
      <c r="K20" s="277"/>
      <c r="L20" s="277"/>
      <c r="M20" s="277">
        <v>0.003268600777345919</v>
      </c>
      <c r="N20" s="277">
        <v>7204</v>
      </c>
      <c r="O20" s="277"/>
      <c r="P20" s="277"/>
      <c r="Q20" s="277"/>
      <c r="R20" s="277"/>
      <c r="S20" s="277"/>
      <c r="T20" s="277">
        <v>1</v>
      </c>
      <c r="U20" s="277"/>
      <c r="V20" s="277"/>
      <c r="W20" s="277"/>
      <c r="X20" s="277">
        <v>1</v>
      </c>
    </row>
    <row r="21" spans="1:24" ht="25.5">
      <c r="A21" s="277">
        <v>6</v>
      </c>
      <c r="B21" s="277" t="s">
        <v>299</v>
      </c>
      <c r="C21" s="277">
        <v>1789.739</v>
      </c>
      <c r="D21" s="277"/>
      <c r="E21" s="277"/>
      <c r="F21" s="277"/>
      <c r="G21" s="277">
        <v>1789.739</v>
      </c>
      <c r="H21" s="277">
        <v>1789739</v>
      </c>
      <c r="I21" s="277">
        <v>0.2484368406440866</v>
      </c>
      <c r="J21" s="277"/>
      <c r="K21" s="277"/>
      <c r="L21" s="277"/>
      <c r="M21" s="277">
        <v>0.2484368406440866</v>
      </c>
      <c r="N21" s="277">
        <v>7204</v>
      </c>
      <c r="O21" s="277"/>
      <c r="P21" s="277"/>
      <c r="Q21" s="277"/>
      <c r="R21" s="277"/>
      <c r="S21" s="277"/>
      <c r="T21" s="277">
        <v>1</v>
      </c>
      <c r="U21" s="277"/>
      <c r="V21" s="277"/>
      <c r="W21" s="277"/>
      <c r="X21" s="277">
        <v>1</v>
      </c>
    </row>
    <row r="22" spans="1:24" ht="12.75">
      <c r="A22" s="277">
        <v>7</v>
      </c>
      <c r="B22" s="277" t="s">
        <v>300</v>
      </c>
      <c r="C22" s="277">
        <v>532.62</v>
      </c>
      <c r="D22" s="277"/>
      <c r="E22" s="277"/>
      <c r="F22" s="277"/>
      <c r="G22" s="277">
        <v>532.62</v>
      </c>
      <c r="H22" s="277">
        <v>532620</v>
      </c>
      <c r="I22" s="277">
        <v>0.07393392559689062</v>
      </c>
      <c r="J22" s="277"/>
      <c r="K22" s="277"/>
      <c r="L22" s="277"/>
      <c r="M22" s="277">
        <v>0.07393392559689062</v>
      </c>
      <c r="N22" s="277">
        <v>7204</v>
      </c>
      <c r="O22" s="277"/>
      <c r="P22" s="277"/>
      <c r="Q22" s="277"/>
      <c r="R22" s="277"/>
      <c r="S22" s="277"/>
      <c r="T22" s="277">
        <v>1</v>
      </c>
      <c r="U22" s="277"/>
      <c r="V22" s="277"/>
      <c r="W22" s="277"/>
      <c r="X22" s="277">
        <v>1</v>
      </c>
    </row>
    <row r="23" spans="1:24" ht="12.75">
      <c r="A23" s="277">
        <v>8</v>
      </c>
      <c r="B23" s="277" t="s">
        <v>301</v>
      </c>
      <c r="C23" s="277">
        <v>436.148</v>
      </c>
      <c r="D23" s="277"/>
      <c r="E23" s="277"/>
      <c r="F23" s="277"/>
      <c r="G23" s="277">
        <v>436.148</v>
      </c>
      <c r="H23" s="277">
        <v>436148</v>
      </c>
      <c r="I23" s="277">
        <v>0.06054247640199889</v>
      </c>
      <c r="J23" s="277"/>
      <c r="K23" s="277"/>
      <c r="L23" s="277"/>
      <c r="M23" s="277">
        <v>0.06054247640199889</v>
      </c>
      <c r="N23" s="277">
        <v>7204</v>
      </c>
      <c r="O23" s="277"/>
      <c r="P23" s="277"/>
      <c r="Q23" s="277"/>
      <c r="R23" s="277"/>
      <c r="S23" s="277"/>
      <c r="T23" s="277">
        <v>1</v>
      </c>
      <c r="U23" s="277"/>
      <c r="V23" s="277"/>
      <c r="W23" s="277"/>
      <c r="X23" s="277">
        <v>1</v>
      </c>
    </row>
    <row r="24" spans="1:24" ht="12.75">
      <c r="A24" s="277">
        <v>9</v>
      </c>
      <c r="B24" s="277" t="s">
        <v>301</v>
      </c>
      <c r="C24" s="277">
        <v>440.282</v>
      </c>
      <c r="D24" s="277"/>
      <c r="E24" s="277"/>
      <c r="F24" s="277"/>
      <c r="G24" s="277">
        <v>440.282</v>
      </c>
      <c r="H24" s="277">
        <v>440282</v>
      </c>
      <c r="I24" s="277">
        <v>0.06111632426429761</v>
      </c>
      <c r="J24" s="277"/>
      <c r="K24" s="277"/>
      <c r="L24" s="277"/>
      <c r="M24" s="277">
        <v>0.06111632426429761</v>
      </c>
      <c r="N24" s="277">
        <v>7204</v>
      </c>
      <c r="O24" s="277"/>
      <c r="P24" s="277"/>
      <c r="Q24" s="277"/>
      <c r="R24" s="277"/>
      <c r="S24" s="277"/>
      <c r="T24" s="277">
        <v>1</v>
      </c>
      <c r="U24" s="277"/>
      <c r="V24" s="277"/>
      <c r="W24" s="277"/>
      <c r="X24" s="277">
        <v>1</v>
      </c>
    </row>
    <row r="25" spans="1:24" ht="12.75">
      <c r="A25" s="277">
        <v>10</v>
      </c>
      <c r="B25" s="277" t="s">
        <v>302</v>
      </c>
      <c r="C25" s="277">
        <v>422.686</v>
      </c>
      <c r="D25" s="277"/>
      <c r="E25" s="277"/>
      <c r="F25" s="277"/>
      <c r="G25" s="277">
        <v>422.686</v>
      </c>
      <c r="H25" s="277">
        <v>422686</v>
      </c>
      <c r="I25" s="277">
        <v>0.05867379233759022</v>
      </c>
      <c r="J25" s="277"/>
      <c r="K25" s="277"/>
      <c r="L25" s="277"/>
      <c r="M25" s="277">
        <v>0.05867379233759022</v>
      </c>
      <c r="N25" s="277">
        <v>7204</v>
      </c>
      <c r="O25" s="277"/>
      <c r="P25" s="277"/>
      <c r="Q25" s="277"/>
      <c r="R25" s="277"/>
      <c r="S25" s="277"/>
      <c r="T25" s="277">
        <v>1</v>
      </c>
      <c r="U25" s="277"/>
      <c r="V25" s="277"/>
      <c r="W25" s="277"/>
      <c r="X25" s="277">
        <v>1</v>
      </c>
    </row>
    <row r="26" spans="1:24" ht="12.75">
      <c r="A26" s="277">
        <v>11</v>
      </c>
      <c r="B26" s="277" t="s">
        <v>303</v>
      </c>
      <c r="C26" s="277">
        <v>675.124</v>
      </c>
      <c r="D26" s="277"/>
      <c r="E26" s="277"/>
      <c r="F26" s="277"/>
      <c r="G26" s="277">
        <v>675.124</v>
      </c>
      <c r="H26" s="277">
        <v>675124</v>
      </c>
      <c r="I26" s="277">
        <v>0.09371515824541922</v>
      </c>
      <c r="J26" s="277"/>
      <c r="K26" s="277"/>
      <c r="L26" s="277"/>
      <c r="M26" s="277">
        <v>0.09371515824541922</v>
      </c>
      <c r="N26" s="277">
        <v>7204</v>
      </c>
      <c r="O26" s="277"/>
      <c r="P26" s="277"/>
      <c r="Q26" s="277"/>
      <c r="R26" s="277"/>
      <c r="S26" s="277"/>
      <c r="T26" s="277">
        <v>1</v>
      </c>
      <c r="U26" s="277"/>
      <c r="V26" s="277"/>
      <c r="W26" s="277"/>
      <c r="X26" s="277">
        <v>1</v>
      </c>
    </row>
    <row r="27" spans="1:24" ht="12.75">
      <c r="A27" s="277">
        <v>12</v>
      </c>
      <c r="B27" s="277" t="s">
        <v>304</v>
      </c>
      <c r="C27" s="277">
        <v>3591.914</v>
      </c>
      <c r="D27" s="277"/>
      <c r="E27" s="277"/>
      <c r="F27" s="277"/>
      <c r="G27" s="277">
        <v>3591.914</v>
      </c>
      <c r="H27" s="277">
        <v>3591914</v>
      </c>
      <c r="I27" s="277">
        <v>0.49859994447529155</v>
      </c>
      <c r="J27" s="277"/>
      <c r="K27" s="277"/>
      <c r="L27" s="277"/>
      <c r="M27" s="277">
        <v>0.49859994447529155</v>
      </c>
      <c r="N27" s="277">
        <v>7204</v>
      </c>
      <c r="O27" s="277"/>
      <c r="P27" s="277"/>
      <c r="Q27" s="277"/>
      <c r="R27" s="277"/>
      <c r="S27" s="277"/>
      <c r="T27" s="277">
        <v>1</v>
      </c>
      <c r="U27" s="277"/>
      <c r="V27" s="277"/>
      <c r="W27" s="277"/>
      <c r="X27" s="277">
        <v>1</v>
      </c>
    </row>
    <row r="28" spans="1:24" ht="12.75">
      <c r="A28" s="277">
        <v>13</v>
      </c>
      <c r="B28" s="277" t="s">
        <v>305</v>
      </c>
      <c r="C28" s="277">
        <v>692.2</v>
      </c>
      <c r="D28" s="277"/>
      <c r="E28" s="277"/>
      <c r="F28" s="277"/>
      <c r="G28" s="277">
        <v>692.2</v>
      </c>
      <c r="H28" s="277">
        <v>692200</v>
      </c>
      <c r="I28" s="277">
        <v>0.09608550805108274</v>
      </c>
      <c r="J28" s="277"/>
      <c r="K28" s="277"/>
      <c r="L28" s="277"/>
      <c r="M28" s="277">
        <v>0.09608550805108274</v>
      </c>
      <c r="N28" s="277">
        <v>7204</v>
      </c>
      <c r="O28" s="277"/>
      <c r="P28" s="277"/>
      <c r="Q28" s="277"/>
      <c r="R28" s="277"/>
      <c r="S28" s="277"/>
      <c r="T28" s="277">
        <v>1</v>
      </c>
      <c r="U28" s="277"/>
      <c r="V28" s="277"/>
      <c r="W28" s="277"/>
      <c r="X28" s="277">
        <v>1</v>
      </c>
    </row>
    <row r="29" spans="1:24" ht="25.5">
      <c r="A29" s="277">
        <v>14</v>
      </c>
      <c r="B29" s="277" t="s">
        <v>306</v>
      </c>
      <c r="C29" s="277">
        <v>37.28</v>
      </c>
      <c r="D29" s="277"/>
      <c r="E29" s="277"/>
      <c r="F29" s="277"/>
      <c r="G29" s="277">
        <v>37.28</v>
      </c>
      <c r="H29" s="277">
        <v>37280</v>
      </c>
      <c r="I29" s="277">
        <v>0.005174902831760133</v>
      </c>
      <c r="J29" s="277"/>
      <c r="K29" s="277"/>
      <c r="L29" s="277"/>
      <c r="M29" s="277">
        <v>0.005174902831760133</v>
      </c>
      <c r="N29" s="277">
        <v>7204</v>
      </c>
      <c r="O29" s="277"/>
      <c r="P29" s="277"/>
      <c r="Q29" s="277"/>
      <c r="R29" s="277"/>
      <c r="S29" s="277"/>
      <c r="T29" s="277">
        <v>1</v>
      </c>
      <c r="U29" s="277"/>
      <c r="V29" s="277"/>
      <c r="W29" s="277"/>
      <c r="X29" s="277">
        <v>1</v>
      </c>
    </row>
    <row r="30" spans="1:24" ht="12.75">
      <c r="A30" s="277">
        <v>15</v>
      </c>
      <c r="B30" s="277" t="s">
        <v>307</v>
      </c>
      <c r="C30" s="277">
        <v>209.91</v>
      </c>
      <c r="D30" s="277"/>
      <c r="E30" s="277"/>
      <c r="F30" s="277"/>
      <c r="G30" s="277">
        <v>209.91</v>
      </c>
      <c r="H30" s="277">
        <v>209910</v>
      </c>
      <c r="I30" s="277">
        <v>0.029137978900610772</v>
      </c>
      <c r="J30" s="277"/>
      <c r="K30" s="277"/>
      <c r="L30" s="277"/>
      <c r="M30" s="277">
        <v>0.029137978900610772</v>
      </c>
      <c r="N30" s="277">
        <v>7204</v>
      </c>
      <c r="O30" s="277"/>
      <c r="P30" s="277"/>
      <c r="Q30" s="277"/>
      <c r="R30" s="277"/>
      <c r="S30" s="277"/>
      <c r="T30" s="277">
        <v>1</v>
      </c>
      <c r="U30" s="277"/>
      <c r="V30" s="277"/>
      <c r="W30" s="277"/>
      <c r="X30" s="277">
        <v>1</v>
      </c>
    </row>
    <row r="31" spans="1:24" ht="12.75">
      <c r="A31" s="277">
        <v>16</v>
      </c>
      <c r="B31" s="277" t="s">
        <v>307</v>
      </c>
      <c r="C31" s="277">
        <v>297.836</v>
      </c>
      <c r="D31" s="277"/>
      <c r="E31" s="277"/>
      <c r="F31" s="277"/>
      <c r="G31" s="277">
        <v>297.836</v>
      </c>
      <c r="H31" s="277">
        <v>297836</v>
      </c>
      <c r="I31" s="277">
        <v>0.04134314269850083</v>
      </c>
      <c r="J31" s="277"/>
      <c r="K31" s="277"/>
      <c r="L31" s="277"/>
      <c r="M31" s="277">
        <v>0.04134314269850083</v>
      </c>
      <c r="N31" s="277">
        <v>7204</v>
      </c>
      <c r="O31" s="277"/>
      <c r="P31" s="277"/>
      <c r="Q31" s="277"/>
      <c r="R31" s="277"/>
      <c r="S31" s="277"/>
      <c r="T31" s="277">
        <v>1</v>
      </c>
      <c r="U31" s="277"/>
      <c r="V31" s="277"/>
      <c r="W31" s="277"/>
      <c r="X31" s="277">
        <v>1</v>
      </c>
    </row>
    <row r="32" spans="1:24" ht="25.5">
      <c r="A32" s="277">
        <v>17</v>
      </c>
      <c r="B32" s="277" t="s">
        <v>308</v>
      </c>
      <c r="C32" s="277">
        <v>16.034</v>
      </c>
      <c r="D32" s="277"/>
      <c r="E32" s="277"/>
      <c r="F32" s="277"/>
      <c r="G32" s="277">
        <v>16.034</v>
      </c>
      <c r="H32" s="277">
        <v>16034</v>
      </c>
      <c r="I32" s="277">
        <v>0.0022257079400333146</v>
      </c>
      <c r="J32" s="277"/>
      <c r="K32" s="277"/>
      <c r="L32" s="277"/>
      <c r="M32" s="277">
        <v>0.0022257079400333146</v>
      </c>
      <c r="N32" s="277">
        <v>7204</v>
      </c>
      <c r="O32" s="277"/>
      <c r="P32" s="277"/>
      <c r="Q32" s="277"/>
      <c r="R32" s="277"/>
      <c r="S32" s="277"/>
      <c r="T32" s="277">
        <v>1</v>
      </c>
      <c r="U32" s="277"/>
      <c r="V32" s="277"/>
      <c r="W32" s="277"/>
      <c r="X32" s="277">
        <v>1</v>
      </c>
    </row>
    <row r="33" spans="1:24" ht="25.5">
      <c r="A33" s="277">
        <v>18</v>
      </c>
      <c r="B33" s="277" t="s">
        <v>309</v>
      </c>
      <c r="C33" s="277">
        <v>11.007</v>
      </c>
      <c r="D33" s="277"/>
      <c r="E33" s="277"/>
      <c r="F33" s="277"/>
      <c r="G33" s="277">
        <v>11.007</v>
      </c>
      <c r="H33" s="277">
        <v>11007</v>
      </c>
      <c r="I33" s="277">
        <v>0.0015279011660188785</v>
      </c>
      <c r="J33" s="277"/>
      <c r="K33" s="277"/>
      <c r="L33" s="277"/>
      <c r="M33" s="277">
        <v>0.0015279011660188785</v>
      </c>
      <c r="N33" s="277">
        <v>7204</v>
      </c>
      <c r="O33" s="277"/>
      <c r="P33" s="277"/>
      <c r="Q33" s="277"/>
      <c r="R33" s="277"/>
      <c r="S33" s="277"/>
      <c r="T33" s="277">
        <v>1</v>
      </c>
      <c r="U33" s="277"/>
      <c r="V33" s="277"/>
      <c r="W33" s="277"/>
      <c r="X33" s="277">
        <v>1</v>
      </c>
    </row>
    <row r="34" spans="1:24" ht="51">
      <c r="A34" s="277">
        <v>19</v>
      </c>
      <c r="B34" s="277" t="s">
        <v>310</v>
      </c>
      <c r="C34" s="277">
        <v>289.53</v>
      </c>
      <c r="D34" s="277"/>
      <c r="E34" s="277"/>
      <c r="F34" s="277"/>
      <c r="G34" s="277">
        <v>289.53</v>
      </c>
      <c r="H34" s="277">
        <v>289530</v>
      </c>
      <c r="I34" s="277">
        <v>0.040190172126596334</v>
      </c>
      <c r="J34" s="277"/>
      <c r="K34" s="277"/>
      <c r="L34" s="277"/>
      <c r="M34" s="277">
        <v>0.040190172126596334</v>
      </c>
      <c r="N34" s="277">
        <v>7204</v>
      </c>
      <c r="O34" s="277"/>
      <c r="P34" s="277"/>
      <c r="Q34" s="277"/>
      <c r="R34" s="277"/>
      <c r="S34" s="277"/>
      <c r="T34" s="277">
        <v>1</v>
      </c>
      <c r="U34" s="277"/>
      <c r="V34" s="277"/>
      <c r="W34" s="277"/>
      <c r="X34" s="277">
        <v>1</v>
      </c>
    </row>
    <row r="35" spans="1:24" ht="51">
      <c r="A35" s="277">
        <v>20</v>
      </c>
      <c r="B35" s="277" t="s">
        <v>310</v>
      </c>
      <c r="C35" s="277">
        <v>44.18</v>
      </c>
      <c r="D35" s="277"/>
      <c r="E35" s="277"/>
      <c r="F35" s="277"/>
      <c r="G35" s="277">
        <v>44.18</v>
      </c>
      <c r="H35" s="277">
        <v>44180</v>
      </c>
      <c r="I35" s="277">
        <v>0.00613270405330372</v>
      </c>
      <c r="J35" s="277"/>
      <c r="K35" s="277"/>
      <c r="L35" s="277"/>
      <c r="M35" s="277">
        <v>0.00613270405330372</v>
      </c>
      <c r="N35" s="277">
        <v>7204</v>
      </c>
      <c r="O35" s="277"/>
      <c r="P35" s="277"/>
      <c r="Q35" s="277"/>
      <c r="R35" s="277"/>
      <c r="S35" s="277"/>
      <c r="T35" s="277">
        <v>1</v>
      </c>
      <c r="U35" s="277"/>
      <c r="V35" s="277"/>
      <c r="W35" s="277"/>
      <c r="X35" s="277">
        <v>1</v>
      </c>
    </row>
    <row r="36" spans="1:24" ht="51">
      <c r="A36" s="277">
        <v>21</v>
      </c>
      <c r="B36" s="277" t="s">
        <v>310</v>
      </c>
      <c r="C36" s="277">
        <v>42.776</v>
      </c>
      <c r="D36" s="277"/>
      <c r="E36" s="277"/>
      <c r="F36" s="277"/>
      <c r="G36" s="277">
        <v>42.776</v>
      </c>
      <c r="H36" s="277">
        <v>42776</v>
      </c>
      <c r="I36" s="277">
        <v>0.0059378123264852865</v>
      </c>
      <c r="J36" s="277"/>
      <c r="K36" s="277"/>
      <c r="L36" s="277"/>
      <c r="M36" s="277">
        <v>0.0059378123264852865</v>
      </c>
      <c r="N36" s="277">
        <v>7204</v>
      </c>
      <c r="O36" s="277"/>
      <c r="P36" s="277"/>
      <c r="Q36" s="277"/>
      <c r="R36" s="277"/>
      <c r="S36" s="277"/>
      <c r="T36" s="277">
        <v>1</v>
      </c>
      <c r="U36" s="277"/>
      <c r="V36" s="277"/>
      <c r="W36" s="277"/>
      <c r="X36" s="277">
        <v>1</v>
      </c>
    </row>
    <row r="37" spans="1:24" ht="12.75">
      <c r="A37" s="277">
        <v>22</v>
      </c>
      <c r="B37" s="277" t="s">
        <v>311</v>
      </c>
      <c r="C37" s="277">
        <v>95.657</v>
      </c>
      <c r="D37" s="277"/>
      <c r="E37" s="277"/>
      <c r="F37" s="277"/>
      <c r="G37" s="277">
        <v>95.657</v>
      </c>
      <c r="H37" s="277">
        <v>95657</v>
      </c>
      <c r="I37" s="277">
        <v>0.013278317601332593</v>
      </c>
      <c r="J37" s="277"/>
      <c r="K37" s="277"/>
      <c r="L37" s="277"/>
      <c r="M37" s="277">
        <v>0.013278317601332593</v>
      </c>
      <c r="N37" s="277">
        <v>7204</v>
      </c>
      <c r="O37" s="277"/>
      <c r="P37" s="277"/>
      <c r="Q37" s="277"/>
      <c r="R37" s="277"/>
      <c r="S37" s="277"/>
      <c r="T37" s="277">
        <v>1</v>
      </c>
      <c r="U37" s="277"/>
      <c r="V37" s="277"/>
      <c r="W37" s="277"/>
      <c r="X37" s="277">
        <v>1</v>
      </c>
    </row>
    <row r="38" spans="1:24" ht="38.25">
      <c r="A38" s="277">
        <v>23</v>
      </c>
      <c r="B38" s="277" t="s">
        <v>312</v>
      </c>
      <c r="C38" s="277">
        <v>87.357</v>
      </c>
      <c r="D38" s="277"/>
      <c r="E38" s="277"/>
      <c r="F38" s="277"/>
      <c r="G38" s="277">
        <v>87.357</v>
      </c>
      <c r="H38" s="277">
        <v>87357</v>
      </c>
      <c r="I38" s="277">
        <v>0.012126179900055524</v>
      </c>
      <c r="J38" s="277"/>
      <c r="K38" s="277"/>
      <c r="L38" s="277"/>
      <c r="M38" s="277">
        <v>0.012126179900055524</v>
      </c>
      <c r="N38" s="277">
        <v>7204</v>
      </c>
      <c r="O38" s="277"/>
      <c r="P38" s="277"/>
      <c r="Q38" s="277"/>
      <c r="R38" s="277"/>
      <c r="S38" s="277"/>
      <c r="T38" s="277">
        <v>1</v>
      </c>
      <c r="U38" s="277"/>
      <c r="V38" s="277"/>
      <c r="W38" s="277"/>
      <c r="X38" s="277">
        <v>1</v>
      </c>
    </row>
    <row r="39" spans="1:24" ht="12.75">
      <c r="A39" s="277">
        <v>24</v>
      </c>
      <c r="B39" s="277" t="s">
        <v>313</v>
      </c>
      <c r="C39" s="277">
        <v>78.847</v>
      </c>
      <c r="D39" s="277"/>
      <c r="E39" s="277"/>
      <c r="F39" s="277"/>
      <c r="G39" s="277">
        <v>78.847</v>
      </c>
      <c r="H39" s="277">
        <v>78847</v>
      </c>
      <c r="I39" s="277">
        <v>0.010944891726818434</v>
      </c>
      <c r="J39" s="277"/>
      <c r="K39" s="277"/>
      <c r="L39" s="277"/>
      <c r="M39" s="277">
        <v>0.010944891726818434</v>
      </c>
      <c r="N39" s="277">
        <v>7204</v>
      </c>
      <c r="O39" s="277"/>
      <c r="P39" s="277"/>
      <c r="Q39" s="277"/>
      <c r="R39" s="277"/>
      <c r="S39" s="277"/>
      <c r="T39" s="277">
        <v>1</v>
      </c>
      <c r="U39" s="277"/>
      <c r="V39" s="277"/>
      <c r="W39" s="277"/>
      <c r="X39" s="277">
        <v>1</v>
      </c>
    </row>
    <row r="40" spans="1:24" ht="12.75">
      <c r="A40" s="277">
        <v>25</v>
      </c>
      <c r="B40" s="277" t="s">
        <v>307</v>
      </c>
      <c r="C40" s="277">
        <v>582.128</v>
      </c>
      <c r="D40" s="277"/>
      <c r="E40" s="277"/>
      <c r="F40" s="277"/>
      <c r="G40" s="277">
        <v>582.128</v>
      </c>
      <c r="H40" s="277">
        <v>582128</v>
      </c>
      <c r="I40" s="277">
        <v>0.08080621876735147</v>
      </c>
      <c r="J40" s="277"/>
      <c r="K40" s="277"/>
      <c r="L40" s="277"/>
      <c r="M40" s="277">
        <v>0.08080621876735147</v>
      </c>
      <c r="N40" s="277">
        <v>7204</v>
      </c>
      <c r="O40" s="277"/>
      <c r="P40" s="277"/>
      <c r="Q40" s="277"/>
      <c r="R40" s="277"/>
      <c r="S40" s="277"/>
      <c r="T40" s="277">
        <v>1</v>
      </c>
      <c r="U40" s="277"/>
      <c r="V40" s="277"/>
      <c r="W40" s="277"/>
      <c r="X40" s="277">
        <v>1</v>
      </c>
    </row>
    <row r="41" spans="1:24" ht="12.75">
      <c r="A41" s="277">
        <v>26</v>
      </c>
      <c r="B41" s="277" t="s">
        <v>314</v>
      </c>
      <c r="C41" s="277">
        <v>812.73</v>
      </c>
      <c r="D41" s="277"/>
      <c r="E41" s="277"/>
      <c r="F41" s="277"/>
      <c r="G41" s="277">
        <v>812.73</v>
      </c>
      <c r="H41" s="277">
        <v>812730</v>
      </c>
      <c r="I41" s="277">
        <v>0.1128164908384231</v>
      </c>
      <c r="J41" s="277"/>
      <c r="K41" s="277"/>
      <c r="L41" s="277"/>
      <c r="M41" s="277">
        <v>0.1128164908384231</v>
      </c>
      <c r="N41" s="277">
        <v>7204</v>
      </c>
      <c r="O41" s="277"/>
      <c r="P41" s="277"/>
      <c r="Q41" s="277"/>
      <c r="R41" s="277"/>
      <c r="S41" s="277"/>
      <c r="T41" s="277">
        <v>1</v>
      </c>
      <c r="U41" s="277"/>
      <c r="V41" s="277"/>
      <c r="W41" s="277"/>
      <c r="X41" s="277">
        <v>1</v>
      </c>
    </row>
    <row r="42" spans="1:24" ht="12.75">
      <c r="A42" s="277">
        <v>27</v>
      </c>
      <c r="B42" s="277" t="s">
        <v>315</v>
      </c>
      <c r="C42" s="277">
        <v>1.874</v>
      </c>
      <c r="D42" s="277"/>
      <c r="E42" s="277"/>
      <c r="F42" s="277"/>
      <c r="G42" s="277">
        <v>1.874</v>
      </c>
      <c r="H42" s="277">
        <v>1874</v>
      </c>
      <c r="I42" s="277">
        <v>0.0002601332593003887</v>
      </c>
      <c r="J42" s="277"/>
      <c r="K42" s="277"/>
      <c r="L42" s="277"/>
      <c r="M42" s="277">
        <v>0.0002601332593003887</v>
      </c>
      <c r="N42" s="277">
        <v>7204</v>
      </c>
      <c r="O42" s="277"/>
      <c r="P42" s="277"/>
      <c r="Q42" s="277"/>
      <c r="R42" s="277"/>
      <c r="S42" s="277"/>
      <c r="T42" s="277">
        <v>1</v>
      </c>
      <c r="U42" s="277"/>
      <c r="V42" s="277"/>
      <c r="W42" s="277"/>
      <c r="X42" s="277">
        <v>1</v>
      </c>
    </row>
    <row r="43" spans="1:24" ht="25.5">
      <c r="A43" s="277">
        <v>28</v>
      </c>
      <c r="B43" s="277" t="s">
        <v>316</v>
      </c>
      <c r="C43" s="277">
        <v>46.245</v>
      </c>
      <c r="D43" s="277"/>
      <c r="E43" s="277"/>
      <c r="F43" s="277"/>
      <c r="G43" s="277">
        <v>46.245</v>
      </c>
      <c r="H43" s="277">
        <v>46245</v>
      </c>
      <c r="I43" s="277">
        <v>0.006419350360910605</v>
      </c>
      <c r="J43" s="277"/>
      <c r="K43" s="277"/>
      <c r="L43" s="277"/>
      <c r="M43" s="277">
        <v>0.006419350360910605</v>
      </c>
      <c r="N43" s="277">
        <v>7204</v>
      </c>
      <c r="O43" s="277"/>
      <c r="P43" s="277"/>
      <c r="Q43" s="277"/>
      <c r="R43" s="277"/>
      <c r="S43" s="277"/>
      <c r="T43" s="277">
        <v>1</v>
      </c>
      <c r="U43" s="277"/>
      <c r="V43" s="277"/>
      <c r="W43" s="277"/>
      <c r="X43" s="277">
        <v>1</v>
      </c>
    </row>
    <row r="44" spans="1:24" ht="25.5">
      <c r="A44" s="277">
        <v>29</v>
      </c>
      <c r="B44" s="277" t="s">
        <v>317</v>
      </c>
      <c r="C44" s="277">
        <v>0.01</v>
      </c>
      <c r="D44" s="277"/>
      <c r="E44" s="277"/>
      <c r="F44" s="277"/>
      <c r="G44" s="277">
        <v>0.01</v>
      </c>
      <c r="H44" s="277">
        <v>10</v>
      </c>
      <c r="I44" s="277">
        <v>1.38811771238201E-06</v>
      </c>
      <c r="J44" s="277"/>
      <c r="K44" s="277"/>
      <c r="L44" s="277"/>
      <c r="M44" s="277">
        <v>1.38811771238201E-06</v>
      </c>
      <c r="N44" s="277">
        <v>7204</v>
      </c>
      <c r="O44" s="277"/>
      <c r="P44" s="277"/>
      <c r="Q44" s="277"/>
      <c r="R44" s="277"/>
      <c r="S44" s="277"/>
      <c r="T44" s="277">
        <v>1</v>
      </c>
      <c r="U44" s="277"/>
      <c r="V44" s="277"/>
      <c r="W44" s="277"/>
      <c r="X44" s="277">
        <v>1</v>
      </c>
    </row>
    <row r="45" spans="1:24" ht="25.5">
      <c r="A45" s="277">
        <v>30</v>
      </c>
      <c r="B45" s="277" t="s">
        <v>317</v>
      </c>
      <c r="C45" s="277">
        <v>0.263</v>
      </c>
      <c r="D45" s="277"/>
      <c r="E45" s="277"/>
      <c r="F45" s="277"/>
      <c r="G45" s="277">
        <v>0.263</v>
      </c>
      <c r="H45" s="277">
        <v>263</v>
      </c>
      <c r="I45" s="277">
        <v>3.650749583564686E-05</v>
      </c>
      <c r="J45" s="277"/>
      <c r="K45" s="277"/>
      <c r="L45" s="277"/>
      <c r="M45" s="277">
        <v>3.650749583564686E-05</v>
      </c>
      <c r="N45" s="277">
        <v>7204</v>
      </c>
      <c r="O45" s="277"/>
      <c r="P45" s="277"/>
      <c r="Q45" s="277"/>
      <c r="R45" s="277"/>
      <c r="S45" s="277"/>
      <c r="T45" s="277">
        <v>1</v>
      </c>
      <c r="U45" s="277"/>
      <c r="V45" s="277"/>
      <c r="W45" s="277"/>
      <c r="X45" s="277">
        <v>1</v>
      </c>
    </row>
    <row r="46" spans="1:24" ht="25.5">
      <c r="A46" s="277">
        <v>31</v>
      </c>
      <c r="B46" s="277" t="s">
        <v>318</v>
      </c>
      <c r="C46" s="277">
        <v>12.686</v>
      </c>
      <c r="D46" s="277"/>
      <c r="E46" s="277"/>
      <c r="F46" s="277"/>
      <c r="G46" s="277">
        <v>12.686</v>
      </c>
      <c r="H46" s="277">
        <v>12686</v>
      </c>
      <c r="I46" s="277">
        <v>0.001760966129927818</v>
      </c>
      <c r="J46" s="277"/>
      <c r="K46" s="277"/>
      <c r="L46" s="277"/>
      <c r="M46" s="277">
        <v>0.001760966129927818</v>
      </c>
      <c r="N46" s="277">
        <v>7204</v>
      </c>
      <c r="O46" s="277"/>
      <c r="P46" s="277"/>
      <c r="Q46" s="277"/>
      <c r="R46" s="277"/>
      <c r="S46" s="277"/>
      <c r="T46" s="277">
        <v>1</v>
      </c>
      <c r="U46" s="277"/>
      <c r="V46" s="277"/>
      <c r="W46" s="277"/>
      <c r="X46" s="277">
        <v>1</v>
      </c>
    </row>
    <row r="47" spans="1:24" ht="12.75">
      <c r="A47" s="277">
        <v>32</v>
      </c>
      <c r="B47" s="277" t="s">
        <v>319</v>
      </c>
      <c r="C47" s="277">
        <v>915.96</v>
      </c>
      <c r="D47" s="277"/>
      <c r="E47" s="277"/>
      <c r="F47" s="277"/>
      <c r="G47" s="277">
        <v>915.96</v>
      </c>
      <c r="H47" s="277">
        <v>915960</v>
      </c>
      <c r="I47" s="277">
        <v>0.1271460299833426</v>
      </c>
      <c r="J47" s="277"/>
      <c r="K47" s="277"/>
      <c r="L47" s="277"/>
      <c r="M47" s="277">
        <v>0.1271460299833426</v>
      </c>
      <c r="N47" s="277">
        <v>7204</v>
      </c>
      <c r="O47" s="277"/>
      <c r="P47" s="277"/>
      <c r="Q47" s="277"/>
      <c r="R47" s="277"/>
      <c r="S47" s="277"/>
      <c r="T47" s="277">
        <v>1</v>
      </c>
      <c r="U47" s="277"/>
      <c r="V47" s="277"/>
      <c r="W47" s="277"/>
      <c r="X47" s="277">
        <v>1</v>
      </c>
    </row>
    <row r="48" spans="1:24" ht="12.75">
      <c r="A48" s="277">
        <v>33</v>
      </c>
      <c r="B48" s="277" t="s">
        <v>319</v>
      </c>
      <c r="C48" s="277">
        <v>855.511</v>
      </c>
      <c r="D48" s="277"/>
      <c r="E48" s="277"/>
      <c r="F48" s="277"/>
      <c r="G48" s="277">
        <v>855.511</v>
      </c>
      <c r="H48" s="277">
        <v>855511</v>
      </c>
      <c r="I48" s="277">
        <v>0.11875499722376458</v>
      </c>
      <c r="J48" s="277"/>
      <c r="K48" s="277"/>
      <c r="L48" s="277"/>
      <c r="M48" s="277">
        <v>0.11875499722376458</v>
      </c>
      <c r="N48" s="277">
        <v>7204</v>
      </c>
      <c r="O48" s="277"/>
      <c r="P48" s="277"/>
      <c r="Q48" s="277"/>
      <c r="R48" s="277"/>
      <c r="S48" s="277"/>
      <c r="T48" s="277">
        <v>1</v>
      </c>
      <c r="U48" s="277"/>
      <c r="V48" s="277"/>
      <c r="W48" s="277"/>
      <c r="X48" s="277">
        <v>1</v>
      </c>
    </row>
    <row r="49" spans="1:24" ht="25.5">
      <c r="A49" s="277">
        <v>34</v>
      </c>
      <c r="B49" s="277" t="s">
        <v>317</v>
      </c>
      <c r="C49" s="277">
        <v>0.263</v>
      </c>
      <c r="D49" s="277"/>
      <c r="E49" s="277"/>
      <c r="F49" s="277"/>
      <c r="G49" s="277">
        <v>0.263</v>
      </c>
      <c r="H49" s="277">
        <v>263</v>
      </c>
      <c r="I49" s="277">
        <v>3.650749583564686E-05</v>
      </c>
      <c r="J49" s="277"/>
      <c r="K49" s="277"/>
      <c r="L49" s="277"/>
      <c r="M49" s="277">
        <v>3.650749583564686E-05</v>
      </c>
      <c r="N49" s="277">
        <v>7204</v>
      </c>
      <c r="O49" s="277"/>
      <c r="P49" s="277"/>
      <c r="Q49" s="277"/>
      <c r="R49" s="277"/>
      <c r="S49" s="277"/>
      <c r="T49" s="277">
        <v>1</v>
      </c>
      <c r="U49" s="277"/>
      <c r="V49" s="277"/>
      <c r="W49" s="277"/>
      <c r="X49" s="277">
        <v>1</v>
      </c>
    </row>
    <row r="50" spans="1:24" ht="12.75">
      <c r="A50" s="277">
        <v>35</v>
      </c>
      <c r="B50" s="277" t="s">
        <v>319</v>
      </c>
      <c r="C50" s="277">
        <v>896.179</v>
      </c>
      <c r="D50" s="277"/>
      <c r="E50" s="277"/>
      <c r="F50" s="277"/>
      <c r="G50" s="277">
        <v>896.179</v>
      </c>
      <c r="H50" s="277">
        <v>896179</v>
      </c>
      <c r="I50" s="277">
        <v>0.12440019433647972</v>
      </c>
      <c r="J50" s="277"/>
      <c r="K50" s="277"/>
      <c r="L50" s="277"/>
      <c r="M50" s="277">
        <v>0.12440019433647972</v>
      </c>
      <c r="N50" s="277">
        <v>7204</v>
      </c>
      <c r="O50" s="277"/>
      <c r="P50" s="277"/>
      <c r="Q50" s="277"/>
      <c r="R50" s="277"/>
      <c r="S50" s="277"/>
      <c r="T50" s="277">
        <v>1</v>
      </c>
      <c r="U50" s="277"/>
      <c r="V50" s="277"/>
      <c r="W50" s="277"/>
      <c r="X50" s="277">
        <v>1</v>
      </c>
    </row>
    <row r="51" spans="1:24" ht="12.75">
      <c r="A51" s="277">
        <v>36</v>
      </c>
      <c r="B51" s="277" t="s">
        <v>319</v>
      </c>
      <c r="C51" s="277">
        <v>114.916</v>
      </c>
      <c r="D51" s="277"/>
      <c r="E51" s="277"/>
      <c r="F51" s="277"/>
      <c r="G51" s="277">
        <v>114.916</v>
      </c>
      <c r="H51" s="277">
        <v>114916</v>
      </c>
      <c r="I51" s="277">
        <v>0.015951693503609105</v>
      </c>
      <c r="J51" s="277"/>
      <c r="K51" s="277"/>
      <c r="L51" s="277"/>
      <c r="M51" s="277">
        <v>0.015951693503609105</v>
      </c>
      <c r="N51" s="277">
        <v>7204</v>
      </c>
      <c r="O51" s="277"/>
      <c r="P51" s="277"/>
      <c r="Q51" s="277"/>
      <c r="R51" s="277"/>
      <c r="S51" s="277"/>
      <c r="T51" s="277">
        <v>1</v>
      </c>
      <c r="U51" s="277"/>
      <c r="V51" s="277"/>
      <c r="W51" s="277"/>
      <c r="X51" s="277">
        <v>1</v>
      </c>
    </row>
    <row r="52" spans="1:24" ht="12.75">
      <c r="A52" s="277">
        <v>37</v>
      </c>
      <c r="B52" s="277" t="s">
        <v>319</v>
      </c>
      <c r="C52" s="277">
        <v>139.96</v>
      </c>
      <c r="D52" s="277"/>
      <c r="E52" s="277"/>
      <c r="F52" s="277"/>
      <c r="G52" s="277">
        <v>139.96</v>
      </c>
      <c r="H52" s="277">
        <v>139960</v>
      </c>
      <c r="I52" s="277">
        <v>0.01942809550249861</v>
      </c>
      <c r="J52" s="277"/>
      <c r="K52" s="277"/>
      <c r="L52" s="277"/>
      <c r="M52" s="277">
        <v>0.01942809550249861</v>
      </c>
      <c r="N52" s="277">
        <v>7204</v>
      </c>
      <c r="O52" s="277"/>
      <c r="P52" s="277"/>
      <c r="Q52" s="277"/>
      <c r="R52" s="277"/>
      <c r="S52" s="277"/>
      <c r="T52" s="277">
        <v>1</v>
      </c>
      <c r="U52" s="277"/>
      <c r="V52" s="277"/>
      <c r="W52" s="277"/>
      <c r="X52" s="277">
        <v>1</v>
      </c>
    </row>
    <row r="53" spans="1:24" ht="12.75">
      <c r="A53" s="277">
        <v>38</v>
      </c>
      <c r="B53" s="277" t="s">
        <v>319</v>
      </c>
      <c r="C53" s="277">
        <v>118.005</v>
      </c>
      <c r="D53" s="277"/>
      <c r="E53" s="277"/>
      <c r="F53" s="277"/>
      <c r="G53" s="277">
        <v>118.005</v>
      </c>
      <c r="H53" s="277">
        <v>118005</v>
      </c>
      <c r="I53" s="277">
        <v>0.016380483064963907</v>
      </c>
      <c r="J53" s="277"/>
      <c r="K53" s="277"/>
      <c r="L53" s="277"/>
      <c r="M53" s="277">
        <v>0.016380483064963907</v>
      </c>
      <c r="N53" s="277">
        <v>7204</v>
      </c>
      <c r="O53" s="277"/>
      <c r="P53" s="277"/>
      <c r="Q53" s="277"/>
      <c r="R53" s="277"/>
      <c r="S53" s="277"/>
      <c r="T53" s="277">
        <v>1</v>
      </c>
      <c r="U53" s="277"/>
      <c r="V53" s="277"/>
      <c r="W53" s="277"/>
      <c r="X53" s="277">
        <v>1</v>
      </c>
    </row>
    <row r="54" spans="1:24" ht="25.5">
      <c r="A54" s="277">
        <v>39</v>
      </c>
      <c r="B54" s="277" t="s">
        <v>320</v>
      </c>
      <c r="C54" s="277">
        <v>52.094</v>
      </c>
      <c r="D54" s="277"/>
      <c r="E54" s="277"/>
      <c r="F54" s="277"/>
      <c r="G54" s="277">
        <v>52.094</v>
      </c>
      <c r="H54" s="277">
        <v>52094</v>
      </c>
      <c r="I54" s="277">
        <v>0.007231260410882843</v>
      </c>
      <c r="J54" s="277"/>
      <c r="K54" s="277"/>
      <c r="L54" s="277"/>
      <c r="M54" s="277">
        <v>0.007231260410882843</v>
      </c>
      <c r="N54" s="277">
        <v>7204</v>
      </c>
      <c r="O54" s="277"/>
      <c r="P54" s="277"/>
      <c r="Q54" s="277"/>
      <c r="R54" s="277"/>
      <c r="S54" s="277"/>
      <c r="T54" s="277">
        <v>1</v>
      </c>
      <c r="U54" s="277"/>
      <c r="V54" s="277"/>
      <c r="W54" s="277"/>
      <c r="X54" s="277">
        <v>1</v>
      </c>
    </row>
    <row r="55" spans="1:24" ht="12.75">
      <c r="A55" s="277">
        <v>40</v>
      </c>
      <c r="B55" s="277" t="s">
        <v>321</v>
      </c>
      <c r="C55" s="277">
        <v>26.498</v>
      </c>
      <c r="D55" s="277"/>
      <c r="E55" s="277"/>
      <c r="F55" s="277"/>
      <c r="G55" s="277">
        <v>26.498</v>
      </c>
      <c r="H55" s="277">
        <v>26498</v>
      </c>
      <c r="I55" s="277">
        <v>0.0036782343142698504</v>
      </c>
      <c r="J55" s="277"/>
      <c r="K55" s="277"/>
      <c r="L55" s="277"/>
      <c r="M55" s="277">
        <v>0.0036782343142698504</v>
      </c>
      <c r="N55" s="277">
        <v>7204</v>
      </c>
      <c r="O55" s="277"/>
      <c r="P55" s="277"/>
      <c r="Q55" s="277"/>
      <c r="R55" s="277"/>
      <c r="S55" s="277"/>
      <c r="T55" s="277">
        <v>1</v>
      </c>
      <c r="U55" s="277"/>
      <c r="V55" s="277"/>
      <c r="W55" s="277"/>
      <c r="X55" s="277">
        <v>1</v>
      </c>
    </row>
    <row r="56" spans="1:24" ht="25.5">
      <c r="A56" s="277">
        <v>41</v>
      </c>
      <c r="B56" s="277" t="s">
        <v>322</v>
      </c>
      <c r="C56" s="277">
        <v>29.048</v>
      </c>
      <c r="D56" s="277"/>
      <c r="E56" s="277"/>
      <c r="F56" s="277"/>
      <c r="G56" s="277">
        <v>29.048</v>
      </c>
      <c r="H56" s="277">
        <v>29048</v>
      </c>
      <c r="I56" s="277">
        <v>0.004032204330927262</v>
      </c>
      <c r="J56" s="277"/>
      <c r="K56" s="277"/>
      <c r="L56" s="277"/>
      <c r="M56" s="277">
        <v>0.004032204330927262</v>
      </c>
      <c r="N56" s="277">
        <v>7204</v>
      </c>
      <c r="O56" s="277"/>
      <c r="P56" s="277"/>
      <c r="Q56" s="277"/>
      <c r="R56" s="277"/>
      <c r="S56" s="277"/>
      <c r="T56" s="277">
        <v>1</v>
      </c>
      <c r="U56" s="277"/>
      <c r="V56" s="277"/>
      <c r="W56" s="277"/>
      <c r="X56" s="277">
        <v>1</v>
      </c>
    </row>
    <row r="57" spans="1:24" ht="12.75">
      <c r="A57" s="277">
        <v>42</v>
      </c>
      <c r="B57" s="277" t="s">
        <v>323</v>
      </c>
      <c r="C57" s="277">
        <v>63.304</v>
      </c>
      <c r="D57" s="277"/>
      <c r="E57" s="277"/>
      <c r="F57" s="277"/>
      <c r="G57" s="277">
        <v>63.304</v>
      </c>
      <c r="H57" s="277">
        <v>63304</v>
      </c>
      <c r="I57" s="277">
        <v>0.008787340366463076</v>
      </c>
      <c r="J57" s="277"/>
      <c r="K57" s="277"/>
      <c r="L57" s="277"/>
      <c r="M57" s="277">
        <v>0.008787340366463076</v>
      </c>
      <c r="N57" s="277">
        <v>7204</v>
      </c>
      <c r="O57" s="277"/>
      <c r="P57" s="277"/>
      <c r="Q57" s="277"/>
      <c r="R57" s="277"/>
      <c r="S57" s="277"/>
      <c r="T57" s="277">
        <v>1</v>
      </c>
      <c r="U57" s="277"/>
      <c r="V57" s="277"/>
      <c r="W57" s="277"/>
      <c r="X57" s="277">
        <v>1</v>
      </c>
    </row>
    <row r="58" spans="1:24" ht="25.5">
      <c r="A58" s="277">
        <v>43</v>
      </c>
      <c r="B58" s="277" t="s">
        <v>324</v>
      </c>
      <c r="C58" s="277">
        <v>10.441</v>
      </c>
      <c r="D58" s="277"/>
      <c r="E58" s="277"/>
      <c r="F58" s="277"/>
      <c r="G58" s="277">
        <v>10.441</v>
      </c>
      <c r="H58" s="277">
        <v>10441</v>
      </c>
      <c r="I58" s="277">
        <v>0.0014493337034980568</v>
      </c>
      <c r="J58" s="277"/>
      <c r="K58" s="277"/>
      <c r="L58" s="277"/>
      <c r="M58" s="277">
        <v>0.0014493337034980568</v>
      </c>
      <c r="N58" s="277">
        <v>7204</v>
      </c>
      <c r="O58" s="277"/>
      <c r="P58" s="277"/>
      <c r="Q58" s="277"/>
      <c r="R58" s="277"/>
      <c r="S58" s="277"/>
      <c r="T58" s="277">
        <v>1</v>
      </c>
      <c r="U58" s="277"/>
      <c r="V58" s="277"/>
      <c r="W58" s="277"/>
      <c r="X58" s="277">
        <v>1</v>
      </c>
    </row>
    <row r="59" spans="1:24" ht="25.5">
      <c r="A59" s="277">
        <v>44</v>
      </c>
      <c r="B59" s="277" t="s">
        <v>324</v>
      </c>
      <c r="C59" s="277">
        <v>2.484</v>
      </c>
      <c r="D59" s="277"/>
      <c r="E59" s="277"/>
      <c r="F59" s="277"/>
      <c r="G59" s="277">
        <v>2.484</v>
      </c>
      <c r="H59" s="277">
        <v>2484</v>
      </c>
      <c r="I59" s="277">
        <v>0.0003448084397556913</v>
      </c>
      <c r="J59" s="277"/>
      <c r="K59" s="277"/>
      <c r="L59" s="277"/>
      <c r="M59" s="277">
        <v>0.0003448084397556913</v>
      </c>
      <c r="N59" s="277">
        <v>7204</v>
      </c>
      <c r="O59" s="277"/>
      <c r="P59" s="277"/>
      <c r="Q59" s="277"/>
      <c r="R59" s="277"/>
      <c r="S59" s="277"/>
      <c r="T59" s="277">
        <v>1</v>
      </c>
      <c r="U59" s="277"/>
      <c r="V59" s="277"/>
      <c r="W59" s="277"/>
      <c r="X59" s="277">
        <v>1</v>
      </c>
    </row>
    <row r="60" spans="1:24" ht="25.5">
      <c r="A60" s="277">
        <v>45</v>
      </c>
      <c r="B60" s="277" t="s">
        <v>325</v>
      </c>
      <c r="C60" s="277">
        <v>9.693</v>
      </c>
      <c r="D60" s="277"/>
      <c r="E60" s="277"/>
      <c r="F60" s="277"/>
      <c r="G60" s="277">
        <v>9.693</v>
      </c>
      <c r="H60" s="277">
        <v>9693</v>
      </c>
      <c r="I60" s="277">
        <v>0.0013455024986118822</v>
      </c>
      <c r="J60" s="277"/>
      <c r="K60" s="277"/>
      <c r="L60" s="277"/>
      <c r="M60" s="277">
        <v>0.0013455024986118822</v>
      </c>
      <c r="N60" s="277">
        <v>7204</v>
      </c>
      <c r="O60" s="277"/>
      <c r="P60" s="277"/>
      <c r="Q60" s="277"/>
      <c r="R60" s="277"/>
      <c r="S60" s="277"/>
      <c r="T60" s="277">
        <v>1</v>
      </c>
      <c r="U60" s="277"/>
      <c r="V60" s="277"/>
      <c r="W60" s="277"/>
      <c r="X60" s="277">
        <v>1</v>
      </c>
    </row>
    <row r="61" spans="1:24" ht="12.75">
      <c r="A61" s="277">
        <v>46</v>
      </c>
      <c r="B61" s="277" t="s">
        <v>326</v>
      </c>
      <c r="C61" s="277">
        <v>46.512</v>
      </c>
      <c r="D61" s="277"/>
      <c r="E61" s="277"/>
      <c r="F61" s="277"/>
      <c r="G61" s="277">
        <v>46.512</v>
      </c>
      <c r="H61" s="277">
        <v>46512</v>
      </c>
      <c r="I61" s="277">
        <v>0.006456413103831205</v>
      </c>
      <c r="J61" s="277"/>
      <c r="K61" s="277"/>
      <c r="L61" s="277"/>
      <c r="M61" s="277">
        <v>0.006456413103831205</v>
      </c>
      <c r="N61" s="277">
        <v>7204</v>
      </c>
      <c r="O61" s="277"/>
      <c r="P61" s="277"/>
      <c r="Q61" s="277"/>
      <c r="R61" s="277"/>
      <c r="S61" s="277"/>
      <c r="T61" s="277">
        <v>1</v>
      </c>
      <c r="U61" s="277"/>
      <c r="V61" s="277"/>
      <c r="W61" s="277"/>
      <c r="X61" s="277">
        <v>1</v>
      </c>
    </row>
    <row r="62" spans="1:24" ht="25.5">
      <c r="A62" s="277">
        <v>47</v>
      </c>
      <c r="B62" s="277" t="s">
        <v>327</v>
      </c>
      <c r="C62" s="277">
        <v>0</v>
      </c>
      <c r="D62" s="277"/>
      <c r="E62" s="277"/>
      <c r="F62" s="277"/>
      <c r="G62" s="277">
        <v>0</v>
      </c>
      <c r="H62" s="277">
        <v>0</v>
      </c>
      <c r="I62" s="277">
        <v>0</v>
      </c>
      <c r="J62" s="277"/>
      <c r="K62" s="277"/>
      <c r="L62" s="277"/>
      <c r="M62" s="277">
        <v>0</v>
      </c>
      <c r="N62" s="277">
        <v>7204</v>
      </c>
      <c r="O62" s="277"/>
      <c r="P62" s="277"/>
      <c r="Q62" s="277"/>
      <c r="R62" s="277"/>
      <c r="S62" s="277"/>
      <c r="T62" s="277">
        <v>1</v>
      </c>
      <c r="U62" s="277"/>
      <c r="V62" s="277"/>
      <c r="W62" s="277"/>
      <c r="X62" s="277">
        <v>1</v>
      </c>
    </row>
    <row r="63" spans="1:24" ht="25.5">
      <c r="A63" s="277">
        <v>48</v>
      </c>
      <c r="B63" s="277" t="s">
        <v>328</v>
      </c>
      <c r="C63" s="277">
        <v>6.064</v>
      </c>
      <c r="D63" s="277"/>
      <c r="E63" s="277"/>
      <c r="F63" s="277"/>
      <c r="G63" s="277">
        <v>6.064</v>
      </c>
      <c r="H63" s="277">
        <v>6064</v>
      </c>
      <c r="I63" s="277">
        <v>0.0008417545807884509</v>
      </c>
      <c r="J63" s="277"/>
      <c r="K63" s="277"/>
      <c r="L63" s="277"/>
      <c r="M63" s="277">
        <v>0.0008417545807884509</v>
      </c>
      <c r="N63" s="277">
        <v>7204</v>
      </c>
      <c r="O63" s="277"/>
      <c r="P63" s="277"/>
      <c r="Q63" s="277"/>
      <c r="R63" s="277"/>
      <c r="S63" s="277"/>
      <c r="T63" s="277">
        <v>1</v>
      </c>
      <c r="U63" s="277"/>
      <c r="V63" s="277"/>
      <c r="W63" s="277"/>
      <c r="X63" s="277">
        <v>1</v>
      </c>
    </row>
    <row r="64" spans="1:24" ht="25.5">
      <c r="A64" s="277">
        <v>49</v>
      </c>
      <c r="B64" s="277" t="s">
        <v>329</v>
      </c>
      <c r="C64" s="277">
        <v>267.32</v>
      </c>
      <c r="D64" s="277"/>
      <c r="E64" s="277"/>
      <c r="F64" s="277"/>
      <c r="G64" s="277">
        <v>267.32</v>
      </c>
      <c r="H64" s="277">
        <v>267320</v>
      </c>
      <c r="I64" s="277">
        <v>0.03710716268739589</v>
      </c>
      <c r="J64" s="277"/>
      <c r="K64" s="277"/>
      <c r="L64" s="277"/>
      <c r="M64" s="277">
        <v>0.03710716268739589</v>
      </c>
      <c r="N64" s="277">
        <v>7204</v>
      </c>
      <c r="O64" s="277"/>
      <c r="P64" s="277"/>
      <c r="Q64" s="277"/>
      <c r="R64" s="277"/>
      <c r="S64" s="277"/>
      <c r="T64" s="277">
        <v>1</v>
      </c>
      <c r="U64" s="277"/>
      <c r="V64" s="277"/>
      <c r="W64" s="277"/>
      <c r="X64" s="277">
        <v>1</v>
      </c>
    </row>
    <row r="65" spans="1:24" ht="76.5">
      <c r="A65" s="277">
        <v>50</v>
      </c>
      <c r="B65" s="277" t="s">
        <v>330</v>
      </c>
      <c r="C65" s="277">
        <v>28.866</v>
      </c>
      <c r="D65" s="277"/>
      <c r="E65" s="277"/>
      <c r="F65" s="277"/>
      <c r="G65" s="277">
        <v>28.866</v>
      </c>
      <c r="H65" s="277">
        <v>28866</v>
      </c>
      <c r="I65" s="277">
        <v>0.00400694058856191</v>
      </c>
      <c r="J65" s="277"/>
      <c r="K65" s="277"/>
      <c r="L65" s="277"/>
      <c r="M65" s="277">
        <v>0.00400694058856191</v>
      </c>
      <c r="N65" s="277">
        <v>7204</v>
      </c>
      <c r="O65" s="277"/>
      <c r="P65" s="277"/>
      <c r="Q65" s="277"/>
      <c r="R65" s="277"/>
      <c r="S65" s="277"/>
      <c r="T65" s="277">
        <v>1</v>
      </c>
      <c r="U65" s="277"/>
      <c r="V65" s="277"/>
      <c r="W65" s="277"/>
      <c r="X65" s="277">
        <v>1</v>
      </c>
    </row>
    <row r="66" spans="1:24" ht="12.75">
      <c r="A66" s="277">
        <v>51</v>
      </c>
      <c r="B66" s="277" t="s">
        <v>331</v>
      </c>
      <c r="C66" s="277">
        <v>26.268</v>
      </c>
      <c r="D66" s="277"/>
      <c r="E66" s="277"/>
      <c r="F66" s="277"/>
      <c r="G66" s="277">
        <v>26.268</v>
      </c>
      <c r="H66" s="277">
        <v>26268</v>
      </c>
      <c r="I66" s="277">
        <v>0.003646307606885064</v>
      </c>
      <c r="J66" s="277"/>
      <c r="K66" s="277"/>
      <c r="L66" s="277"/>
      <c r="M66" s="277">
        <v>0.003646307606885064</v>
      </c>
      <c r="N66" s="277">
        <v>7204</v>
      </c>
      <c r="O66" s="277"/>
      <c r="P66" s="277"/>
      <c r="Q66" s="277"/>
      <c r="R66" s="277"/>
      <c r="S66" s="277"/>
      <c r="T66" s="277">
        <v>1</v>
      </c>
      <c r="U66" s="277"/>
      <c r="V66" s="277"/>
      <c r="W66" s="277"/>
      <c r="X66" s="277">
        <v>1</v>
      </c>
    </row>
    <row r="67" spans="1:24" ht="25.5">
      <c r="A67" s="277">
        <v>52</v>
      </c>
      <c r="B67" s="277" t="s">
        <v>332</v>
      </c>
      <c r="C67" s="277">
        <v>2.35</v>
      </c>
      <c r="D67" s="277"/>
      <c r="E67" s="277"/>
      <c r="F67" s="277"/>
      <c r="G67" s="277">
        <v>2.35</v>
      </c>
      <c r="H67" s="277">
        <v>2350</v>
      </c>
      <c r="I67" s="277">
        <v>0.00032620766240977234</v>
      </c>
      <c r="J67" s="277"/>
      <c r="K67" s="277"/>
      <c r="L67" s="277"/>
      <c r="M67" s="277">
        <v>0.00032620766240977234</v>
      </c>
      <c r="N67" s="277">
        <v>7204</v>
      </c>
      <c r="O67" s="277"/>
      <c r="P67" s="277"/>
      <c r="Q67" s="277"/>
      <c r="R67" s="277"/>
      <c r="S67" s="277"/>
      <c r="T67" s="277">
        <v>1</v>
      </c>
      <c r="U67" s="277"/>
      <c r="V67" s="277"/>
      <c r="W67" s="277"/>
      <c r="X67" s="277">
        <v>1</v>
      </c>
    </row>
    <row r="68" spans="1:24" ht="12.75">
      <c r="A68" s="277">
        <v>53</v>
      </c>
      <c r="B68" s="277" t="s">
        <v>333</v>
      </c>
      <c r="C68" s="277">
        <v>85.664</v>
      </c>
      <c r="D68" s="277"/>
      <c r="E68" s="277"/>
      <c r="F68" s="277"/>
      <c r="G68" s="277">
        <v>85.664</v>
      </c>
      <c r="H68" s="277">
        <v>85664</v>
      </c>
      <c r="I68" s="277">
        <v>0.01189117157134925</v>
      </c>
      <c r="J68" s="277"/>
      <c r="K68" s="277"/>
      <c r="L68" s="277"/>
      <c r="M68" s="277">
        <v>0.01189117157134925</v>
      </c>
      <c r="N68" s="277">
        <v>7204</v>
      </c>
      <c r="O68" s="277"/>
      <c r="P68" s="277"/>
      <c r="Q68" s="277"/>
      <c r="R68" s="277"/>
      <c r="S68" s="277"/>
      <c r="T68" s="277">
        <v>1</v>
      </c>
      <c r="U68" s="277"/>
      <c r="V68" s="277"/>
      <c r="W68" s="277"/>
      <c r="X68" s="277">
        <v>1</v>
      </c>
    </row>
    <row r="69" spans="1:24" ht="12.75">
      <c r="A69" s="277">
        <v>54</v>
      </c>
      <c r="B69" s="277" t="s">
        <v>334</v>
      </c>
      <c r="C69" s="277">
        <v>18.201</v>
      </c>
      <c r="D69" s="277"/>
      <c r="E69" s="277"/>
      <c r="F69" s="277"/>
      <c r="G69" s="277">
        <v>18.201</v>
      </c>
      <c r="H69" s="277">
        <v>18201</v>
      </c>
      <c r="I69" s="277">
        <v>0.0025265130483064966</v>
      </c>
      <c r="J69" s="277"/>
      <c r="K69" s="277"/>
      <c r="L69" s="277"/>
      <c r="M69" s="277">
        <v>0.0025265130483064966</v>
      </c>
      <c r="N69" s="277">
        <v>7204</v>
      </c>
      <c r="O69" s="277"/>
      <c r="P69" s="277"/>
      <c r="Q69" s="277"/>
      <c r="R69" s="277"/>
      <c r="S69" s="277"/>
      <c r="T69" s="277">
        <v>1</v>
      </c>
      <c r="U69" s="277"/>
      <c r="V69" s="277"/>
      <c r="W69" s="277"/>
      <c r="X69" s="277">
        <v>1</v>
      </c>
    </row>
    <row r="70" spans="1:24" ht="12.75">
      <c r="A70" s="277">
        <v>55</v>
      </c>
      <c r="B70" s="277" t="s">
        <v>319</v>
      </c>
      <c r="C70" s="277">
        <v>933.626</v>
      </c>
      <c r="D70" s="277"/>
      <c r="E70" s="277"/>
      <c r="F70" s="277"/>
      <c r="G70" s="277">
        <v>933.626</v>
      </c>
      <c r="H70" s="277">
        <v>933626</v>
      </c>
      <c r="I70" s="277">
        <v>0.12959827873403665</v>
      </c>
      <c r="J70" s="277"/>
      <c r="K70" s="277"/>
      <c r="L70" s="277"/>
      <c r="M70" s="277">
        <v>0.12959827873403665</v>
      </c>
      <c r="N70" s="277">
        <v>7204</v>
      </c>
      <c r="O70" s="277"/>
      <c r="P70" s="277"/>
      <c r="Q70" s="277"/>
      <c r="R70" s="277"/>
      <c r="S70" s="277"/>
      <c r="T70" s="277">
        <v>1</v>
      </c>
      <c r="U70" s="277"/>
      <c r="V70" s="277"/>
      <c r="W70" s="277"/>
      <c r="X70" s="277">
        <v>1</v>
      </c>
    </row>
    <row r="71" spans="1:24" ht="12.75">
      <c r="A71" s="277">
        <v>56</v>
      </c>
      <c r="B71" s="277" t="s">
        <v>319</v>
      </c>
      <c r="C71" s="277">
        <v>558.634</v>
      </c>
      <c r="D71" s="277"/>
      <c r="E71" s="277"/>
      <c r="F71" s="277"/>
      <c r="G71" s="277">
        <v>558.634</v>
      </c>
      <c r="H71" s="277">
        <v>558634</v>
      </c>
      <c r="I71" s="277">
        <v>0.07754497501388118</v>
      </c>
      <c r="J71" s="277"/>
      <c r="K71" s="277"/>
      <c r="L71" s="277"/>
      <c r="M71" s="277">
        <v>0.07754497501388118</v>
      </c>
      <c r="N71" s="277">
        <v>7204</v>
      </c>
      <c r="O71" s="277"/>
      <c r="P71" s="277"/>
      <c r="Q71" s="277"/>
      <c r="R71" s="277"/>
      <c r="S71" s="277"/>
      <c r="T71" s="277">
        <v>1</v>
      </c>
      <c r="U71" s="277"/>
      <c r="V71" s="277"/>
      <c r="W71" s="277"/>
      <c r="X71" s="277">
        <v>1</v>
      </c>
    </row>
    <row r="72" spans="1:24" ht="12.75">
      <c r="A72" s="277">
        <v>57</v>
      </c>
      <c r="B72" s="277" t="s">
        <v>319</v>
      </c>
      <c r="C72" s="277">
        <v>53.138</v>
      </c>
      <c r="D72" s="277"/>
      <c r="E72" s="277"/>
      <c r="F72" s="277"/>
      <c r="G72" s="277">
        <v>53.138</v>
      </c>
      <c r="H72" s="277">
        <v>53138</v>
      </c>
      <c r="I72" s="277">
        <v>0.007376179900055524</v>
      </c>
      <c r="J72" s="277"/>
      <c r="K72" s="277"/>
      <c r="L72" s="277"/>
      <c r="M72" s="277">
        <v>0.007376179900055524</v>
      </c>
      <c r="N72" s="277">
        <v>7204</v>
      </c>
      <c r="O72" s="277"/>
      <c r="P72" s="277"/>
      <c r="Q72" s="277"/>
      <c r="R72" s="277"/>
      <c r="S72" s="277"/>
      <c r="T72" s="277">
        <v>1</v>
      </c>
      <c r="U72" s="277"/>
      <c r="V72" s="277"/>
      <c r="W72" s="277"/>
      <c r="X72" s="277">
        <v>1</v>
      </c>
    </row>
    <row r="73" spans="1:24" ht="12.75">
      <c r="A73" s="277">
        <v>58</v>
      </c>
      <c r="B73" s="277" t="s">
        <v>335</v>
      </c>
      <c r="C73" s="277">
        <v>4.144</v>
      </c>
      <c r="D73" s="277"/>
      <c r="E73" s="277"/>
      <c r="F73" s="277"/>
      <c r="G73" s="277">
        <v>4.144</v>
      </c>
      <c r="H73" s="277">
        <v>4144</v>
      </c>
      <c r="I73" s="277">
        <v>0.0005752359800111049</v>
      </c>
      <c r="J73" s="277"/>
      <c r="K73" s="277"/>
      <c r="L73" s="277"/>
      <c r="M73" s="277">
        <v>0.0005752359800111049</v>
      </c>
      <c r="N73" s="277">
        <v>7204</v>
      </c>
      <c r="O73" s="277"/>
      <c r="P73" s="277"/>
      <c r="Q73" s="277"/>
      <c r="R73" s="277"/>
      <c r="S73" s="277"/>
      <c r="T73" s="277">
        <v>1</v>
      </c>
      <c r="U73" s="277"/>
      <c r="V73" s="277"/>
      <c r="W73" s="277"/>
      <c r="X73" s="277">
        <v>1</v>
      </c>
    </row>
    <row r="74" spans="1:24" ht="25.5">
      <c r="A74" s="277">
        <v>59</v>
      </c>
      <c r="B74" s="277" t="s">
        <v>336</v>
      </c>
      <c r="C74" s="277">
        <v>8.522</v>
      </c>
      <c r="D74" s="277"/>
      <c r="E74" s="277"/>
      <c r="F74" s="277"/>
      <c r="G74" s="277">
        <v>8.522</v>
      </c>
      <c r="H74" s="277">
        <v>8522</v>
      </c>
      <c r="I74" s="277">
        <v>0.001182953914491949</v>
      </c>
      <c r="J74" s="277"/>
      <c r="K74" s="277"/>
      <c r="L74" s="277"/>
      <c r="M74" s="277">
        <v>0.001182953914491949</v>
      </c>
      <c r="N74" s="277">
        <v>7204</v>
      </c>
      <c r="O74" s="277"/>
      <c r="P74" s="277"/>
      <c r="Q74" s="277"/>
      <c r="R74" s="277"/>
      <c r="S74" s="277"/>
      <c r="T74" s="277">
        <v>1</v>
      </c>
      <c r="U74" s="277"/>
      <c r="V74" s="277"/>
      <c r="W74" s="277"/>
      <c r="X74" s="277">
        <v>1</v>
      </c>
    </row>
    <row r="75" spans="1:24" ht="12.75">
      <c r="A75" s="277">
        <v>60</v>
      </c>
      <c r="B75" s="277" t="s">
        <v>337</v>
      </c>
      <c r="C75" s="277">
        <v>2305.351</v>
      </c>
      <c r="D75" s="277"/>
      <c r="E75" s="277"/>
      <c r="F75" s="277"/>
      <c r="G75" s="277">
        <v>2305.351</v>
      </c>
      <c r="H75" s="277">
        <v>2305351</v>
      </c>
      <c r="I75" s="277">
        <v>0.3200098556357579</v>
      </c>
      <c r="J75" s="277"/>
      <c r="K75" s="277"/>
      <c r="L75" s="277"/>
      <c r="M75" s="277">
        <v>0.3200098556357579</v>
      </c>
      <c r="N75" s="277">
        <v>7204</v>
      </c>
      <c r="O75" s="277"/>
      <c r="P75" s="277"/>
      <c r="Q75" s="277"/>
      <c r="R75" s="277"/>
      <c r="S75" s="277"/>
      <c r="T75" s="277">
        <v>1</v>
      </c>
      <c r="U75" s="277"/>
      <c r="V75" s="277"/>
      <c r="W75" s="277"/>
      <c r="X75" s="277">
        <v>1</v>
      </c>
    </row>
    <row r="76" spans="1:24" ht="12.75">
      <c r="A76" s="277">
        <v>61</v>
      </c>
      <c r="B76" s="277" t="s">
        <v>338</v>
      </c>
      <c r="C76" s="277">
        <v>332.993</v>
      </c>
      <c r="D76" s="277"/>
      <c r="E76" s="277"/>
      <c r="F76" s="277"/>
      <c r="G76" s="277">
        <v>332.993</v>
      </c>
      <c r="H76" s="277">
        <v>332993</v>
      </c>
      <c r="I76" s="277">
        <v>0.046223348139922266</v>
      </c>
      <c r="J76" s="277"/>
      <c r="K76" s="277"/>
      <c r="L76" s="277"/>
      <c r="M76" s="277">
        <v>0.046223348139922266</v>
      </c>
      <c r="N76" s="277">
        <v>7204</v>
      </c>
      <c r="O76" s="277"/>
      <c r="P76" s="277"/>
      <c r="Q76" s="277"/>
      <c r="R76" s="277"/>
      <c r="S76" s="277"/>
      <c r="T76" s="277">
        <v>1</v>
      </c>
      <c r="U76" s="277"/>
      <c r="V76" s="277"/>
      <c r="W76" s="277"/>
      <c r="X76" s="277">
        <v>1</v>
      </c>
    </row>
    <row r="77" spans="1:24" ht="38.25">
      <c r="A77" s="277">
        <v>62</v>
      </c>
      <c r="B77" s="277" t="s">
        <v>339</v>
      </c>
      <c r="C77" s="277">
        <v>21.848</v>
      </c>
      <c r="D77" s="277"/>
      <c r="E77" s="277"/>
      <c r="F77" s="277"/>
      <c r="G77" s="277">
        <v>21.848</v>
      </c>
      <c r="H77" s="277">
        <v>21848</v>
      </c>
      <c r="I77" s="277">
        <v>0.0030327595780122152</v>
      </c>
      <c r="J77" s="277"/>
      <c r="K77" s="277"/>
      <c r="L77" s="277"/>
      <c r="M77" s="277">
        <v>0.0030327595780122152</v>
      </c>
      <c r="N77" s="277">
        <v>7204</v>
      </c>
      <c r="O77" s="277"/>
      <c r="P77" s="277"/>
      <c r="Q77" s="277"/>
      <c r="R77" s="277"/>
      <c r="S77" s="277"/>
      <c r="T77" s="277">
        <v>1</v>
      </c>
      <c r="U77" s="277"/>
      <c r="V77" s="277"/>
      <c r="W77" s="277"/>
      <c r="X77" s="277">
        <v>1</v>
      </c>
    </row>
    <row r="78" spans="1:24" ht="12.75">
      <c r="A78" s="277">
        <v>63</v>
      </c>
      <c r="B78" s="277" t="s">
        <v>338</v>
      </c>
      <c r="C78" s="277">
        <v>401.005</v>
      </c>
      <c r="D78" s="277"/>
      <c r="E78" s="277"/>
      <c r="F78" s="277"/>
      <c r="G78" s="277">
        <v>401.005</v>
      </c>
      <c r="H78" s="277">
        <v>401005</v>
      </c>
      <c r="I78" s="277">
        <v>0.056095224875069405</v>
      </c>
      <c r="J78" s="277"/>
      <c r="K78" s="277"/>
      <c r="L78" s="277"/>
      <c r="M78" s="277">
        <v>0.056095224875069405</v>
      </c>
      <c r="N78" s="277">
        <v>7204</v>
      </c>
      <c r="O78" s="277"/>
      <c r="P78" s="277"/>
      <c r="Q78" s="277"/>
      <c r="R78" s="277"/>
      <c r="S78" s="277"/>
      <c r="T78" s="277">
        <v>1</v>
      </c>
      <c r="U78" s="277"/>
      <c r="V78" s="277"/>
      <c r="W78" s="277"/>
      <c r="X78" s="277">
        <v>1</v>
      </c>
    </row>
    <row r="79" spans="1:24" ht="12.75">
      <c r="A79" s="277">
        <v>64</v>
      </c>
      <c r="B79" s="277" t="s">
        <v>340</v>
      </c>
      <c r="C79" s="277">
        <v>294.199</v>
      </c>
      <c r="D79" s="277"/>
      <c r="E79" s="277"/>
      <c r="F79" s="277"/>
      <c r="G79" s="277">
        <v>294.199</v>
      </c>
      <c r="H79" s="277">
        <v>294199</v>
      </c>
      <c r="I79" s="277">
        <v>0.0408382842865075</v>
      </c>
      <c r="J79" s="277"/>
      <c r="K79" s="277"/>
      <c r="L79" s="277"/>
      <c r="M79" s="277">
        <v>0.0408382842865075</v>
      </c>
      <c r="N79" s="277">
        <v>7204</v>
      </c>
      <c r="O79" s="277"/>
      <c r="P79" s="277"/>
      <c r="Q79" s="277"/>
      <c r="R79" s="277"/>
      <c r="S79" s="277"/>
      <c r="T79" s="277">
        <v>1</v>
      </c>
      <c r="U79" s="277"/>
      <c r="V79" s="277"/>
      <c r="W79" s="277"/>
      <c r="X79" s="277">
        <v>1</v>
      </c>
    </row>
    <row r="80" spans="1:24" ht="12.75">
      <c r="A80" s="277">
        <v>65</v>
      </c>
      <c r="B80" s="277" t="s">
        <v>340</v>
      </c>
      <c r="C80" s="277">
        <v>65.899</v>
      </c>
      <c r="D80" s="277"/>
      <c r="E80" s="277"/>
      <c r="F80" s="277"/>
      <c r="G80" s="277">
        <v>65.899</v>
      </c>
      <c r="H80" s="277">
        <v>65899</v>
      </c>
      <c r="I80" s="277">
        <v>0.009147556912826208</v>
      </c>
      <c r="J80" s="277"/>
      <c r="K80" s="277"/>
      <c r="L80" s="277"/>
      <c r="M80" s="277">
        <v>0.009147556912826208</v>
      </c>
      <c r="N80" s="277">
        <v>7204</v>
      </c>
      <c r="O80" s="277"/>
      <c r="P80" s="277"/>
      <c r="Q80" s="277"/>
      <c r="R80" s="277"/>
      <c r="S80" s="277"/>
      <c r="T80" s="277">
        <v>1</v>
      </c>
      <c r="U80" s="277"/>
      <c r="V80" s="277"/>
      <c r="W80" s="277"/>
      <c r="X80" s="277">
        <v>1</v>
      </c>
    </row>
    <row r="81" spans="1:24" ht="12.75">
      <c r="A81" s="277"/>
      <c r="B81" s="277" t="s">
        <v>341</v>
      </c>
      <c r="C81" s="277">
        <f>SUM(C16:C80)</f>
        <v>20614</v>
      </c>
      <c r="D81" s="277"/>
      <c r="E81" s="277"/>
      <c r="F81" s="277"/>
      <c r="G81" s="277">
        <v>20614</v>
      </c>
      <c r="H81" s="277"/>
      <c r="I81" s="277">
        <v>2.86189686285397</v>
      </c>
      <c r="J81" s="277"/>
      <c r="K81" s="277"/>
      <c r="L81" s="277"/>
      <c r="M81" s="277">
        <v>2.86189686285397</v>
      </c>
      <c r="N81" s="277">
        <v>7204</v>
      </c>
      <c r="O81" s="277"/>
      <c r="P81" s="277"/>
      <c r="Q81" s="277"/>
      <c r="R81" s="277"/>
      <c r="S81" s="277"/>
      <c r="T81" s="277">
        <v>1</v>
      </c>
      <c r="U81" s="277"/>
      <c r="V81" s="277"/>
      <c r="W81" s="277"/>
      <c r="X81" s="277">
        <v>1</v>
      </c>
    </row>
    <row r="82" spans="1:24" ht="12.75">
      <c r="A82" s="356" t="s">
        <v>343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8"/>
    </row>
    <row r="83" spans="1:24" ht="12.75">
      <c r="A83" s="277"/>
      <c r="B83" s="277" t="s">
        <v>287</v>
      </c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</row>
    <row r="84" spans="1:24" ht="12.75">
      <c r="A84" s="277"/>
      <c r="B84" s="277" t="s">
        <v>288</v>
      </c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</row>
    <row r="85" spans="1:24" ht="25.5">
      <c r="A85" s="277"/>
      <c r="B85" s="277" t="s">
        <v>289</v>
      </c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</row>
    <row r="86" spans="1:24" ht="51">
      <c r="A86" s="277"/>
      <c r="B86" s="277" t="s">
        <v>290</v>
      </c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</row>
    <row r="87" spans="1:24" ht="12.75">
      <c r="A87" s="277"/>
      <c r="B87" s="277" t="s">
        <v>291</v>
      </c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</row>
    <row r="88" spans="1:24" ht="12.75">
      <c r="A88" s="277"/>
      <c r="B88" s="277" t="s">
        <v>292</v>
      </c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</row>
    <row r="89" spans="1:24" ht="12.75">
      <c r="A89" s="277"/>
      <c r="B89" s="277" t="s">
        <v>293</v>
      </c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</row>
    <row r="90" spans="1:24" ht="12.75">
      <c r="A90" s="277">
        <v>1</v>
      </c>
      <c r="B90" s="277" t="s">
        <v>294</v>
      </c>
      <c r="C90" s="277">
        <v>39.607</v>
      </c>
      <c r="D90" s="277"/>
      <c r="E90" s="277"/>
      <c r="F90" s="277"/>
      <c r="G90" s="277">
        <v>39.607</v>
      </c>
      <c r="H90" s="277">
        <v>39607</v>
      </c>
      <c r="I90" s="277">
        <v>0.005497917823431427</v>
      </c>
      <c r="J90" s="277"/>
      <c r="K90" s="277"/>
      <c r="L90" s="277"/>
      <c r="M90" s="277">
        <v>0.005497917823431427</v>
      </c>
      <c r="N90" s="277">
        <v>7204</v>
      </c>
      <c r="O90" s="277"/>
      <c r="P90" s="277"/>
      <c r="Q90" s="277"/>
      <c r="R90" s="277"/>
      <c r="S90" s="277"/>
      <c r="T90" s="277">
        <v>1</v>
      </c>
      <c r="U90" s="277"/>
      <c r="V90" s="277"/>
      <c r="W90" s="277"/>
      <c r="X90" s="277">
        <v>1</v>
      </c>
    </row>
    <row r="91" spans="1:24" ht="12.75">
      <c r="A91" s="277">
        <v>2</v>
      </c>
      <c r="B91" s="277" t="s">
        <v>295</v>
      </c>
      <c r="C91" s="277">
        <v>490.945</v>
      </c>
      <c r="D91" s="277"/>
      <c r="E91" s="277"/>
      <c r="F91" s="277"/>
      <c r="G91" s="277">
        <v>490.945</v>
      </c>
      <c r="H91" s="277">
        <v>490945</v>
      </c>
      <c r="I91" s="277">
        <v>0.06814894503053859</v>
      </c>
      <c r="J91" s="277"/>
      <c r="K91" s="277"/>
      <c r="L91" s="277"/>
      <c r="M91" s="277">
        <v>0.06814894503053859</v>
      </c>
      <c r="N91" s="277">
        <v>7204</v>
      </c>
      <c r="O91" s="277"/>
      <c r="P91" s="277"/>
      <c r="Q91" s="277"/>
      <c r="R91" s="277"/>
      <c r="S91" s="277"/>
      <c r="T91" s="277">
        <v>1</v>
      </c>
      <c r="U91" s="277"/>
      <c r="V91" s="277"/>
      <c r="W91" s="277"/>
      <c r="X91" s="277">
        <v>1</v>
      </c>
    </row>
    <row r="92" spans="1:24" ht="63.75">
      <c r="A92" s="277">
        <v>3</v>
      </c>
      <c r="B92" s="277" t="s">
        <v>296</v>
      </c>
      <c r="C92" s="277">
        <v>86.803</v>
      </c>
      <c r="D92" s="277"/>
      <c r="E92" s="277"/>
      <c r="F92" s="277"/>
      <c r="G92" s="277">
        <v>86.803</v>
      </c>
      <c r="H92" s="277">
        <v>86803</v>
      </c>
      <c r="I92" s="277">
        <v>0.012049278178789561</v>
      </c>
      <c r="J92" s="277"/>
      <c r="K92" s="277"/>
      <c r="L92" s="277"/>
      <c r="M92" s="277">
        <v>0.012049278178789561</v>
      </c>
      <c r="N92" s="277">
        <v>7204</v>
      </c>
      <c r="O92" s="277"/>
      <c r="P92" s="277"/>
      <c r="Q92" s="277"/>
      <c r="R92" s="277"/>
      <c r="S92" s="277"/>
      <c r="T92" s="277">
        <v>1</v>
      </c>
      <c r="U92" s="277"/>
      <c r="V92" s="277"/>
      <c r="W92" s="277"/>
      <c r="X92" s="277">
        <v>1</v>
      </c>
    </row>
    <row r="93" spans="1:24" ht="12.75">
      <c r="A93" s="277">
        <v>4</v>
      </c>
      <c r="B93" s="277" t="s">
        <v>297</v>
      </c>
      <c r="C93" s="277">
        <v>31.075</v>
      </c>
      <c r="D93" s="277"/>
      <c r="E93" s="277"/>
      <c r="F93" s="277"/>
      <c r="G93" s="277">
        <v>31.075</v>
      </c>
      <c r="H93" s="277">
        <v>31075</v>
      </c>
      <c r="I93" s="277">
        <v>0.004313575791227096</v>
      </c>
      <c r="J93" s="277"/>
      <c r="K93" s="277"/>
      <c r="L93" s="277"/>
      <c r="M93" s="277">
        <v>0.004313575791227096</v>
      </c>
      <c r="N93" s="277">
        <v>7204</v>
      </c>
      <c r="O93" s="277"/>
      <c r="P93" s="277"/>
      <c r="Q93" s="277"/>
      <c r="R93" s="277"/>
      <c r="S93" s="277"/>
      <c r="T93" s="277">
        <v>1</v>
      </c>
      <c r="U93" s="277"/>
      <c r="V93" s="277"/>
      <c r="W93" s="277"/>
      <c r="X93" s="277">
        <v>1</v>
      </c>
    </row>
    <row r="94" spans="1:24" ht="25.5">
      <c r="A94" s="277">
        <v>5</v>
      </c>
      <c r="B94" s="277" t="s">
        <v>298</v>
      </c>
      <c r="C94" s="277">
        <v>23.547</v>
      </c>
      <c r="D94" s="277"/>
      <c r="E94" s="277"/>
      <c r="F94" s="277"/>
      <c r="G94" s="277">
        <v>23.547</v>
      </c>
      <c r="H94" s="277">
        <v>23547</v>
      </c>
      <c r="I94" s="277">
        <v>0.003268600777345919</v>
      </c>
      <c r="J94" s="277"/>
      <c r="K94" s="277"/>
      <c r="L94" s="277"/>
      <c r="M94" s="277">
        <v>0.003268600777345919</v>
      </c>
      <c r="N94" s="277">
        <v>7204</v>
      </c>
      <c r="O94" s="277"/>
      <c r="P94" s="277"/>
      <c r="Q94" s="277"/>
      <c r="R94" s="277"/>
      <c r="S94" s="277"/>
      <c r="T94" s="277">
        <v>1</v>
      </c>
      <c r="U94" s="277"/>
      <c r="V94" s="277"/>
      <c r="W94" s="277"/>
      <c r="X94" s="277">
        <v>1</v>
      </c>
    </row>
    <row r="95" spans="1:24" ht="25.5">
      <c r="A95" s="277">
        <v>6</v>
      </c>
      <c r="B95" s="277" t="s">
        <v>299</v>
      </c>
      <c r="C95" s="277">
        <v>1789.739</v>
      </c>
      <c r="D95" s="277"/>
      <c r="E95" s="277"/>
      <c r="F95" s="277"/>
      <c r="G95" s="277">
        <v>1789.739</v>
      </c>
      <c r="H95" s="277">
        <v>1789739</v>
      </c>
      <c r="I95" s="277">
        <v>0.2484368406440866</v>
      </c>
      <c r="J95" s="277"/>
      <c r="K95" s="277"/>
      <c r="L95" s="277"/>
      <c r="M95" s="277">
        <v>0.2484368406440866</v>
      </c>
      <c r="N95" s="277">
        <v>7204</v>
      </c>
      <c r="O95" s="277"/>
      <c r="P95" s="277"/>
      <c r="Q95" s="277"/>
      <c r="R95" s="277"/>
      <c r="S95" s="277"/>
      <c r="T95" s="277">
        <v>1</v>
      </c>
      <c r="U95" s="277"/>
      <c r="V95" s="277"/>
      <c r="W95" s="277"/>
      <c r="X95" s="277">
        <v>1</v>
      </c>
    </row>
    <row r="96" spans="1:24" ht="12.75">
      <c r="A96" s="277">
        <v>7</v>
      </c>
      <c r="B96" s="277" t="s">
        <v>300</v>
      </c>
      <c r="C96" s="277">
        <v>532.62</v>
      </c>
      <c r="D96" s="277"/>
      <c r="E96" s="277"/>
      <c r="F96" s="277"/>
      <c r="G96" s="277">
        <v>532.62</v>
      </c>
      <c r="H96" s="277">
        <v>532620</v>
      </c>
      <c r="I96" s="277">
        <v>0.07393392559689062</v>
      </c>
      <c r="J96" s="277"/>
      <c r="K96" s="277"/>
      <c r="L96" s="277"/>
      <c r="M96" s="277">
        <v>0.07393392559689062</v>
      </c>
      <c r="N96" s="277">
        <v>7204</v>
      </c>
      <c r="O96" s="277"/>
      <c r="P96" s="277"/>
      <c r="Q96" s="277"/>
      <c r="R96" s="277"/>
      <c r="S96" s="277"/>
      <c r="T96" s="277">
        <v>1</v>
      </c>
      <c r="U96" s="277"/>
      <c r="V96" s="277"/>
      <c r="W96" s="277"/>
      <c r="X96" s="277">
        <v>1</v>
      </c>
    </row>
    <row r="97" spans="1:24" ht="12.75">
      <c r="A97" s="277">
        <v>8</v>
      </c>
      <c r="B97" s="277" t="s">
        <v>301</v>
      </c>
      <c r="C97" s="277">
        <v>436.148</v>
      </c>
      <c r="D97" s="277"/>
      <c r="E97" s="277"/>
      <c r="F97" s="277"/>
      <c r="G97" s="277">
        <v>436.148</v>
      </c>
      <c r="H97" s="277">
        <v>436148</v>
      </c>
      <c r="I97" s="277">
        <v>0.06054247640199889</v>
      </c>
      <c r="J97" s="277"/>
      <c r="K97" s="277"/>
      <c r="L97" s="277"/>
      <c r="M97" s="277">
        <v>0.06054247640199889</v>
      </c>
      <c r="N97" s="277">
        <v>7204</v>
      </c>
      <c r="O97" s="277"/>
      <c r="P97" s="277"/>
      <c r="Q97" s="277"/>
      <c r="R97" s="277"/>
      <c r="S97" s="277"/>
      <c r="T97" s="277">
        <v>1</v>
      </c>
      <c r="U97" s="277"/>
      <c r="V97" s="277"/>
      <c r="W97" s="277"/>
      <c r="X97" s="277">
        <v>1</v>
      </c>
    </row>
    <row r="98" spans="1:24" ht="12.75">
      <c r="A98" s="277">
        <v>9</v>
      </c>
      <c r="B98" s="277" t="s">
        <v>301</v>
      </c>
      <c r="C98" s="277">
        <v>440.282</v>
      </c>
      <c r="D98" s="277"/>
      <c r="E98" s="277"/>
      <c r="F98" s="277"/>
      <c r="G98" s="277">
        <v>440.282</v>
      </c>
      <c r="H98" s="277">
        <v>440282</v>
      </c>
      <c r="I98" s="277">
        <v>0.06111632426429761</v>
      </c>
      <c r="J98" s="277"/>
      <c r="K98" s="277"/>
      <c r="L98" s="277"/>
      <c r="M98" s="277">
        <v>0.06111632426429761</v>
      </c>
      <c r="N98" s="277">
        <v>7204</v>
      </c>
      <c r="O98" s="277"/>
      <c r="P98" s="277"/>
      <c r="Q98" s="277"/>
      <c r="R98" s="277"/>
      <c r="S98" s="277"/>
      <c r="T98" s="277">
        <v>1</v>
      </c>
      <c r="U98" s="277"/>
      <c r="V98" s="277"/>
      <c r="W98" s="277"/>
      <c r="X98" s="277">
        <v>1</v>
      </c>
    </row>
    <row r="99" spans="1:24" ht="12.75">
      <c r="A99" s="277">
        <v>10</v>
      </c>
      <c r="B99" s="277" t="s">
        <v>302</v>
      </c>
      <c r="C99" s="277">
        <v>422.686</v>
      </c>
      <c r="D99" s="277"/>
      <c r="E99" s="277"/>
      <c r="F99" s="277"/>
      <c r="G99" s="277">
        <v>422.686</v>
      </c>
      <c r="H99" s="277">
        <v>422686</v>
      </c>
      <c r="I99" s="277">
        <v>0.05867379233759022</v>
      </c>
      <c r="J99" s="277"/>
      <c r="K99" s="277"/>
      <c r="L99" s="277"/>
      <c r="M99" s="277">
        <v>0.05867379233759022</v>
      </c>
      <c r="N99" s="277">
        <v>7204</v>
      </c>
      <c r="O99" s="277"/>
      <c r="P99" s="277"/>
      <c r="Q99" s="277"/>
      <c r="R99" s="277"/>
      <c r="S99" s="277"/>
      <c r="T99" s="277">
        <v>1</v>
      </c>
      <c r="U99" s="277"/>
      <c r="V99" s="277"/>
      <c r="W99" s="277"/>
      <c r="X99" s="277">
        <v>1</v>
      </c>
    </row>
    <row r="100" spans="1:24" ht="12.75">
      <c r="A100" s="277">
        <v>11</v>
      </c>
      <c r="B100" s="277" t="s">
        <v>303</v>
      </c>
      <c r="C100" s="277">
        <v>675.124</v>
      </c>
      <c r="D100" s="277"/>
      <c r="E100" s="277"/>
      <c r="F100" s="277"/>
      <c r="G100" s="277">
        <v>675.124</v>
      </c>
      <c r="H100" s="277">
        <v>675124</v>
      </c>
      <c r="I100" s="277">
        <v>0.09371515824541922</v>
      </c>
      <c r="J100" s="277"/>
      <c r="K100" s="277"/>
      <c r="L100" s="277"/>
      <c r="M100" s="277">
        <v>0.09371515824541922</v>
      </c>
      <c r="N100" s="277">
        <v>7204</v>
      </c>
      <c r="O100" s="277"/>
      <c r="P100" s="277"/>
      <c r="Q100" s="277"/>
      <c r="R100" s="277"/>
      <c r="S100" s="277"/>
      <c r="T100" s="277">
        <v>1</v>
      </c>
      <c r="U100" s="277"/>
      <c r="V100" s="277"/>
      <c r="W100" s="277"/>
      <c r="X100" s="277">
        <v>1</v>
      </c>
    </row>
    <row r="101" spans="1:24" ht="12.75">
      <c r="A101" s="277">
        <v>12</v>
      </c>
      <c r="B101" s="277" t="s">
        <v>304</v>
      </c>
      <c r="C101" s="277">
        <v>3591.914</v>
      </c>
      <c r="D101" s="277"/>
      <c r="E101" s="277"/>
      <c r="F101" s="277"/>
      <c r="G101" s="277">
        <v>3591.914</v>
      </c>
      <c r="H101" s="277">
        <v>3591914</v>
      </c>
      <c r="I101" s="277">
        <v>0.49859994447529155</v>
      </c>
      <c r="J101" s="277"/>
      <c r="K101" s="277"/>
      <c r="L101" s="277"/>
      <c r="M101" s="277">
        <v>0.49859994447529155</v>
      </c>
      <c r="N101" s="277">
        <v>7204</v>
      </c>
      <c r="O101" s="277"/>
      <c r="P101" s="277"/>
      <c r="Q101" s="277"/>
      <c r="R101" s="277"/>
      <c r="S101" s="277"/>
      <c r="T101" s="277">
        <v>1</v>
      </c>
      <c r="U101" s="277"/>
      <c r="V101" s="277"/>
      <c r="W101" s="277"/>
      <c r="X101" s="277">
        <v>1</v>
      </c>
    </row>
    <row r="102" spans="1:24" ht="12.75">
      <c r="A102" s="277">
        <v>13</v>
      </c>
      <c r="B102" s="277" t="s">
        <v>305</v>
      </c>
      <c r="C102" s="277">
        <v>692.2</v>
      </c>
      <c r="D102" s="277"/>
      <c r="E102" s="277"/>
      <c r="F102" s="277"/>
      <c r="G102" s="277">
        <v>692.2</v>
      </c>
      <c r="H102" s="277">
        <v>692200</v>
      </c>
      <c r="I102" s="277">
        <v>0.09608550805108274</v>
      </c>
      <c r="J102" s="277"/>
      <c r="K102" s="277"/>
      <c r="L102" s="277"/>
      <c r="M102" s="277">
        <v>0.09608550805108274</v>
      </c>
      <c r="N102" s="277">
        <v>7204</v>
      </c>
      <c r="O102" s="277"/>
      <c r="P102" s="277"/>
      <c r="Q102" s="277"/>
      <c r="R102" s="277"/>
      <c r="S102" s="277"/>
      <c r="T102" s="277">
        <v>1</v>
      </c>
      <c r="U102" s="277"/>
      <c r="V102" s="277"/>
      <c r="W102" s="277"/>
      <c r="X102" s="277">
        <v>1</v>
      </c>
    </row>
    <row r="103" spans="1:24" ht="25.5">
      <c r="A103" s="277">
        <v>14</v>
      </c>
      <c r="B103" s="277" t="s">
        <v>306</v>
      </c>
      <c r="C103" s="277">
        <v>37.28</v>
      </c>
      <c r="D103" s="277"/>
      <c r="E103" s="277"/>
      <c r="F103" s="277"/>
      <c r="G103" s="277">
        <v>37.28</v>
      </c>
      <c r="H103" s="277">
        <v>37280</v>
      </c>
      <c r="I103" s="277">
        <v>0.005174902831760133</v>
      </c>
      <c r="J103" s="277"/>
      <c r="K103" s="277"/>
      <c r="L103" s="277"/>
      <c r="M103" s="277">
        <v>0.005174902831760133</v>
      </c>
      <c r="N103" s="277">
        <v>7204</v>
      </c>
      <c r="O103" s="277"/>
      <c r="P103" s="277"/>
      <c r="Q103" s="277"/>
      <c r="R103" s="277"/>
      <c r="S103" s="277"/>
      <c r="T103" s="277">
        <v>1</v>
      </c>
      <c r="U103" s="277"/>
      <c r="V103" s="277"/>
      <c r="W103" s="277"/>
      <c r="X103" s="277">
        <v>1</v>
      </c>
    </row>
    <row r="104" spans="1:24" ht="12.75">
      <c r="A104" s="277">
        <v>15</v>
      </c>
      <c r="B104" s="277" t="s">
        <v>307</v>
      </c>
      <c r="C104" s="277">
        <v>209.91</v>
      </c>
      <c r="D104" s="277"/>
      <c r="E104" s="277"/>
      <c r="F104" s="277"/>
      <c r="G104" s="277">
        <v>209.91</v>
      </c>
      <c r="H104" s="277">
        <v>209910</v>
      </c>
      <c r="I104" s="277">
        <v>0.029137978900610772</v>
      </c>
      <c r="J104" s="277"/>
      <c r="K104" s="277"/>
      <c r="L104" s="277"/>
      <c r="M104" s="277">
        <v>0.029137978900610772</v>
      </c>
      <c r="N104" s="277">
        <v>7204</v>
      </c>
      <c r="O104" s="277"/>
      <c r="P104" s="277"/>
      <c r="Q104" s="277"/>
      <c r="R104" s="277"/>
      <c r="S104" s="277"/>
      <c r="T104" s="277">
        <v>1</v>
      </c>
      <c r="U104" s="277"/>
      <c r="V104" s="277"/>
      <c r="W104" s="277"/>
      <c r="X104" s="277">
        <v>1</v>
      </c>
    </row>
    <row r="105" spans="1:24" ht="12.75">
      <c r="A105" s="277">
        <v>16</v>
      </c>
      <c r="B105" s="277" t="s">
        <v>307</v>
      </c>
      <c r="C105" s="277">
        <v>297.836</v>
      </c>
      <c r="D105" s="277"/>
      <c r="E105" s="277"/>
      <c r="F105" s="277"/>
      <c r="G105" s="277">
        <v>297.836</v>
      </c>
      <c r="H105" s="277">
        <v>297836</v>
      </c>
      <c r="I105" s="277">
        <v>0.04134314269850083</v>
      </c>
      <c r="J105" s="277"/>
      <c r="K105" s="277"/>
      <c r="L105" s="277"/>
      <c r="M105" s="277">
        <v>0.04134314269850083</v>
      </c>
      <c r="N105" s="277">
        <v>7204</v>
      </c>
      <c r="O105" s="277"/>
      <c r="P105" s="277"/>
      <c r="Q105" s="277"/>
      <c r="R105" s="277"/>
      <c r="S105" s="277"/>
      <c r="T105" s="277">
        <v>1</v>
      </c>
      <c r="U105" s="277"/>
      <c r="V105" s="277"/>
      <c r="W105" s="277"/>
      <c r="X105" s="277">
        <v>1</v>
      </c>
    </row>
    <row r="106" spans="1:24" ht="25.5">
      <c r="A106" s="277">
        <v>17</v>
      </c>
      <c r="B106" s="277" t="s">
        <v>308</v>
      </c>
      <c r="C106" s="277">
        <v>16.034</v>
      </c>
      <c r="D106" s="277"/>
      <c r="E106" s="277"/>
      <c r="F106" s="277"/>
      <c r="G106" s="277">
        <v>16.034</v>
      </c>
      <c r="H106" s="277">
        <v>16034</v>
      </c>
      <c r="I106" s="277">
        <v>0.0022257079400333146</v>
      </c>
      <c r="J106" s="277"/>
      <c r="K106" s="277"/>
      <c r="L106" s="277"/>
      <c r="M106" s="277">
        <v>0.0022257079400333146</v>
      </c>
      <c r="N106" s="277">
        <v>7204</v>
      </c>
      <c r="O106" s="277"/>
      <c r="P106" s="277"/>
      <c r="Q106" s="277"/>
      <c r="R106" s="277"/>
      <c r="S106" s="277"/>
      <c r="T106" s="277">
        <v>1</v>
      </c>
      <c r="U106" s="277"/>
      <c r="V106" s="277"/>
      <c r="W106" s="277"/>
      <c r="X106" s="277">
        <v>1</v>
      </c>
    </row>
    <row r="107" spans="1:24" ht="25.5">
      <c r="A107" s="277">
        <v>18</v>
      </c>
      <c r="B107" s="277" t="s">
        <v>309</v>
      </c>
      <c r="C107" s="277">
        <v>11.007</v>
      </c>
      <c r="D107" s="277"/>
      <c r="E107" s="277"/>
      <c r="F107" s="277"/>
      <c r="G107" s="277">
        <v>11.007</v>
      </c>
      <c r="H107" s="277">
        <v>11007</v>
      </c>
      <c r="I107" s="277">
        <v>0.0015279011660188785</v>
      </c>
      <c r="J107" s="277"/>
      <c r="K107" s="277"/>
      <c r="L107" s="277"/>
      <c r="M107" s="277">
        <v>0.0015279011660188785</v>
      </c>
      <c r="N107" s="277">
        <v>7204</v>
      </c>
      <c r="O107" s="277"/>
      <c r="P107" s="277"/>
      <c r="Q107" s="277"/>
      <c r="R107" s="277"/>
      <c r="S107" s="277"/>
      <c r="T107" s="277">
        <v>1</v>
      </c>
      <c r="U107" s="277"/>
      <c r="V107" s="277"/>
      <c r="W107" s="277"/>
      <c r="X107" s="277">
        <v>1</v>
      </c>
    </row>
    <row r="108" spans="1:24" ht="51">
      <c r="A108" s="277">
        <v>19</v>
      </c>
      <c r="B108" s="277" t="s">
        <v>310</v>
      </c>
      <c r="C108" s="277">
        <v>289.53</v>
      </c>
      <c r="D108" s="277"/>
      <c r="E108" s="277"/>
      <c r="F108" s="277"/>
      <c r="G108" s="277">
        <v>289.53</v>
      </c>
      <c r="H108" s="277">
        <v>289530</v>
      </c>
      <c r="I108" s="277">
        <v>0.040190172126596334</v>
      </c>
      <c r="J108" s="277"/>
      <c r="K108" s="277"/>
      <c r="L108" s="277"/>
      <c r="M108" s="277">
        <v>0.040190172126596334</v>
      </c>
      <c r="N108" s="277">
        <v>7204</v>
      </c>
      <c r="O108" s="277"/>
      <c r="P108" s="277"/>
      <c r="Q108" s="277"/>
      <c r="R108" s="277"/>
      <c r="S108" s="277"/>
      <c r="T108" s="277">
        <v>1</v>
      </c>
      <c r="U108" s="277"/>
      <c r="V108" s="277"/>
      <c r="W108" s="277"/>
      <c r="X108" s="277">
        <v>1</v>
      </c>
    </row>
    <row r="109" spans="1:24" ht="51">
      <c r="A109" s="277">
        <v>20</v>
      </c>
      <c r="B109" s="277" t="s">
        <v>310</v>
      </c>
      <c r="C109" s="277">
        <v>44.18</v>
      </c>
      <c r="D109" s="277"/>
      <c r="E109" s="277"/>
      <c r="F109" s="277"/>
      <c r="G109" s="277">
        <v>44.18</v>
      </c>
      <c r="H109" s="277">
        <v>44180</v>
      </c>
      <c r="I109" s="277">
        <v>0.00613270405330372</v>
      </c>
      <c r="J109" s="277"/>
      <c r="K109" s="277"/>
      <c r="L109" s="277"/>
      <c r="M109" s="277">
        <v>0.00613270405330372</v>
      </c>
      <c r="N109" s="277">
        <v>7204</v>
      </c>
      <c r="O109" s="277"/>
      <c r="P109" s="277"/>
      <c r="Q109" s="277"/>
      <c r="R109" s="277"/>
      <c r="S109" s="277"/>
      <c r="T109" s="277">
        <v>1</v>
      </c>
      <c r="U109" s="277"/>
      <c r="V109" s="277"/>
      <c r="W109" s="277"/>
      <c r="X109" s="277">
        <v>1</v>
      </c>
    </row>
    <row r="110" spans="1:24" ht="51">
      <c r="A110" s="277">
        <v>21</v>
      </c>
      <c r="B110" s="277" t="s">
        <v>310</v>
      </c>
      <c r="C110" s="277">
        <v>42.776</v>
      </c>
      <c r="D110" s="277"/>
      <c r="E110" s="277"/>
      <c r="F110" s="277"/>
      <c r="G110" s="277">
        <v>42.776</v>
      </c>
      <c r="H110" s="277">
        <v>42776</v>
      </c>
      <c r="I110" s="277">
        <v>0.0059378123264852865</v>
      </c>
      <c r="J110" s="277"/>
      <c r="K110" s="277"/>
      <c r="L110" s="277"/>
      <c r="M110" s="277">
        <v>0.0059378123264852865</v>
      </c>
      <c r="N110" s="277">
        <v>7204</v>
      </c>
      <c r="O110" s="277"/>
      <c r="P110" s="277"/>
      <c r="Q110" s="277"/>
      <c r="R110" s="277"/>
      <c r="S110" s="277"/>
      <c r="T110" s="277">
        <v>1</v>
      </c>
      <c r="U110" s="277"/>
      <c r="V110" s="277"/>
      <c r="W110" s="277"/>
      <c r="X110" s="277">
        <v>1</v>
      </c>
    </row>
    <row r="111" spans="1:24" ht="12.75">
      <c r="A111" s="277">
        <v>22</v>
      </c>
      <c r="B111" s="277" t="s">
        <v>311</v>
      </c>
      <c r="C111" s="277">
        <v>95.657</v>
      </c>
      <c r="D111" s="277"/>
      <c r="E111" s="277"/>
      <c r="F111" s="277"/>
      <c r="G111" s="277">
        <v>95.657</v>
      </c>
      <c r="H111" s="277">
        <v>95657</v>
      </c>
      <c r="I111" s="277">
        <v>0.013278317601332593</v>
      </c>
      <c r="J111" s="277"/>
      <c r="K111" s="277"/>
      <c r="L111" s="277"/>
      <c r="M111" s="277">
        <v>0.013278317601332593</v>
      </c>
      <c r="N111" s="277">
        <v>7204</v>
      </c>
      <c r="O111" s="277"/>
      <c r="P111" s="277"/>
      <c r="Q111" s="277"/>
      <c r="R111" s="277"/>
      <c r="S111" s="277"/>
      <c r="T111" s="277">
        <v>1</v>
      </c>
      <c r="U111" s="277"/>
      <c r="V111" s="277"/>
      <c r="W111" s="277"/>
      <c r="X111" s="277">
        <v>1</v>
      </c>
    </row>
    <row r="112" spans="1:24" ht="38.25">
      <c r="A112" s="277">
        <v>23</v>
      </c>
      <c r="B112" s="277" t="s">
        <v>312</v>
      </c>
      <c r="C112" s="277">
        <v>87.357</v>
      </c>
      <c r="D112" s="277"/>
      <c r="E112" s="277"/>
      <c r="F112" s="277"/>
      <c r="G112" s="277">
        <v>87.357</v>
      </c>
      <c r="H112" s="277">
        <v>87357</v>
      </c>
      <c r="I112" s="277">
        <v>0.012126179900055524</v>
      </c>
      <c r="J112" s="277"/>
      <c r="K112" s="277"/>
      <c r="L112" s="277"/>
      <c r="M112" s="277">
        <v>0.012126179900055524</v>
      </c>
      <c r="N112" s="277">
        <v>7204</v>
      </c>
      <c r="O112" s="277"/>
      <c r="P112" s="277"/>
      <c r="Q112" s="277"/>
      <c r="R112" s="277"/>
      <c r="S112" s="277"/>
      <c r="T112" s="277">
        <v>1</v>
      </c>
      <c r="U112" s="277"/>
      <c r="V112" s="277"/>
      <c r="W112" s="277"/>
      <c r="X112" s="277">
        <v>1</v>
      </c>
    </row>
    <row r="113" spans="1:24" ht="12.75">
      <c r="A113" s="277">
        <v>24</v>
      </c>
      <c r="B113" s="277" t="s">
        <v>313</v>
      </c>
      <c r="C113" s="277">
        <v>78.847</v>
      </c>
      <c r="D113" s="277"/>
      <c r="E113" s="277"/>
      <c r="F113" s="277"/>
      <c r="G113" s="277">
        <v>78.847</v>
      </c>
      <c r="H113" s="277">
        <v>78847</v>
      </c>
      <c r="I113" s="277">
        <v>0.010944891726818434</v>
      </c>
      <c r="J113" s="277"/>
      <c r="K113" s="277"/>
      <c r="L113" s="277"/>
      <c r="M113" s="277">
        <v>0.010944891726818434</v>
      </c>
      <c r="N113" s="277">
        <v>7204</v>
      </c>
      <c r="O113" s="277"/>
      <c r="P113" s="277"/>
      <c r="Q113" s="277"/>
      <c r="R113" s="277"/>
      <c r="S113" s="277"/>
      <c r="T113" s="277">
        <v>1</v>
      </c>
      <c r="U113" s="277"/>
      <c r="V113" s="277"/>
      <c r="W113" s="277"/>
      <c r="X113" s="277">
        <v>1</v>
      </c>
    </row>
    <row r="114" spans="1:24" ht="12.75">
      <c r="A114" s="277">
        <v>25</v>
      </c>
      <c r="B114" s="277" t="s">
        <v>307</v>
      </c>
      <c r="C114" s="277">
        <v>582.128</v>
      </c>
      <c r="D114" s="277"/>
      <c r="E114" s="277"/>
      <c r="F114" s="277"/>
      <c r="G114" s="277">
        <v>582.128</v>
      </c>
      <c r="H114" s="277">
        <v>582128</v>
      </c>
      <c r="I114" s="277">
        <v>0.08080621876735147</v>
      </c>
      <c r="J114" s="277"/>
      <c r="K114" s="277"/>
      <c r="L114" s="277"/>
      <c r="M114" s="277">
        <v>0.08080621876735147</v>
      </c>
      <c r="N114" s="277">
        <v>7204</v>
      </c>
      <c r="O114" s="277"/>
      <c r="P114" s="277"/>
      <c r="Q114" s="277"/>
      <c r="R114" s="277"/>
      <c r="S114" s="277"/>
      <c r="T114" s="277">
        <v>1</v>
      </c>
      <c r="U114" s="277"/>
      <c r="V114" s="277"/>
      <c r="W114" s="277"/>
      <c r="X114" s="277">
        <v>1</v>
      </c>
    </row>
    <row r="115" spans="1:24" ht="12.75">
      <c r="A115" s="277">
        <v>26</v>
      </c>
      <c r="B115" s="277" t="s">
        <v>314</v>
      </c>
      <c r="C115" s="277">
        <v>812.73</v>
      </c>
      <c r="D115" s="277"/>
      <c r="E115" s="277"/>
      <c r="F115" s="277"/>
      <c r="G115" s="277">
        <v>812.73</v>
      </c>
      <c r="H115" s="277">
        <v>812730</v>
      </c>
      <c r="I115" s="277">
        <v>0.1128164908384231</v>
      </c>
      <c r="J115" s="277"/>
      <c r="K115" s="277"/>
      <c r="L115" s="277"/>
      <c r="M115" s="277">
        <v>0.1128164908384231</v>
      </c>
      <c r="N115" s="277">
        <v>7204</v>
      </c>
      <c r="O115" s="277"/>
      <c r="P115" s="277"/>
      <c r="Q115" s="277"/>
      <c r="R115" s="277"/>
      <c r="S115" s="277"/>
      <c r="T115" s="277">
        <v>1</v>
      </c>
      <c r="U115" s="277"/>
      <c r="V115" s="277"/>
      <c r="W115" s="277"/>
      <c r="X115" s="277">
        <v>1</v>
      </c>
    </row>
    <row r="116" spans="1:24" ht="12.75">
      <c r="A116" s="277">
        <v>27</v>
      </c>
      <c r="B116" s="277" t="s">
        <v>315</v>
      </c>
      <c r="C116" s="277">
        <v>1.874</v>
      </c>
      <c r="D116" s="277"/>
      <c r="E116" s="277"/>
      <c r="F116" s="277"/>
      <c r="G116" s="277">
        <v>1.874</v>
      </c>
      <c r="H116" s="277">
        <v>1874</v>
      </c>
      <c r="I116" s="277">
        <v>0.0002601332593003887</v>
      </c>
      <c r="J116" s="277"/>
      <c r="K116" s="277"/>
      <c r="L116" s="277"/>
      <c r="M116" s="277">
        <v>0.0002601332593003887</v>
      </c>
      <c r="N116" s="277">
        <v>7204</v>
      </c>
      <c r="O116" s="277"/>
      <c r="P116" s="277"/>
      <c r="Q116" s="277"/>
      <c r="R116" s="277"/>
      <c r="S116" s="277"/>
      <c r="T116" s="277">
        <v>1</v>
      </c>
      <c r="U116" s="277"/>
      <c r="V116" s="277"/>
      <c r="W116" s="277"/>
      <c r="X116" s="277">
        <v>1</v>
      </c>
    </row>
    <row r="117" spans="1:24" ht="25.5">
      <c r="A117" s="277">
        <v>28</v>
      </c>
      <c r="B117" s="277" t="s">
        <v>316</v>
      </c>
      <c r="C117" s="277">
        <v>46.245</v>
      </c>
      <c r="D117" s="277"/>
      <c r="E117" s="277"/>
      <c r="F117" s="277"/>
      <c r="G117" s="277">
        <v>46.245</v>
      </c>
      <c r="H117" s="277">
        <v>46245</v>
      </c>
      <c r="I117" s="277">
        <v>0.006419350360910605</v>
      </c>
      <c r="J117" s="277"/>
      <c r="K117" s="277"/>
      <c r="L117" s="277"/>
      <c r="M117" s="277">
        <v>0.006419350360910605</v>
      </c>
      <c r="N117" s="277">
        <v>7204</v>
      </c>
      <c r="O117" s="277"/>
      <c r="P117" s="277"/>
      <c r="Q117" s="277"/>
      <c r="R117" s="277"/>
      <c r="S117" s="277"/>
      <c r="T117" s="277">
        <v>1</v>
      </c>
      <c r="U117" s="277"/>
      <c r="V117" s="277"/>
      <c r="W117" s="277"/>
      <c r="X117" s="277">
        <v>1</v>
      </c>
    </row>
    <row r="118" spans="1:24" ht="25.5">
      <c r="A118" s="277">
        <v>29</v>
      </c>
      <c r="B118" s="277" t="s">
        <v>317</v>
      </c>
      <c r="C118" s="277">
        <v>0.01</v>
      </c>
      <c r="D118" s="277"/>
      <c r="E118" s="277"/>
      <c r="F118" s="277"/>
      <c r="G118" s="277">
        <v>0.01</v>
      </c>
      <c r="H118" s="277">
        <v>10</v>
      </c>
      <c r="I118" s="277">
        <v>1.38811771238201E-06</v>
      </c>
      <c r="J118" s="277"/>
      <c r="K118" s="277"/>
      <c r="L118" s="277"/>
      <c r="M118" s="277">
        <v>1.38811771238201E-06</v>
      </c>
      <c r="N118" s="277">
        <v>7204</v>
      </c>
      <c r="O118" s="277"/>
      <c r="P118" s="277"/>
      <c r="Q118" s="277"/>
      <c r="R118" s="277"/>
      <c r="S118" s="277"/>
      <c r="T118" s="277">
        <v>1</v>
      </c>
      <c r="U118" s="277"/>
      <c r="V118" s="277"/>
      <c r="W118" s="277"/>
      <c r="X118" s="277">
        <v>1</v>
      </c>
    </row>
    <row r="119" spans="1:24" ht="25.5">
      <c r="A119" s="277">
        <v>30</v>
      </c>
      <c r="B119" s="277" t="s">
        <v>317</v>
      </c>
      <c r="C119" s="277">
        <v>0.263</v>
      </c>
      <c r="D119" s="277"/>
      <c r="E119" s="277"/>
      <c r="F119" s="277"/>
      <c r="G119" s="277">
        <v>0.263</v>
      </c>
      <c r="H119" s="277">
        <v>263</v>
      </c>
      <c r="I119" s="277">
        <v>3.650749583564686E-05</v>
      </c>
      <c r="J119" s="277"/>
      <c r="K119" s="277"/>
      <c r="L119" s="277"/>
      <c r="M119" s="277">
        <v>3.650749583564686E-05</v>
      </c>
      <c r="N119" s="277">
        <v>7204</v>
      </c>
      <c r="O119" s="277"/>
      <c r="P119" s="277"/>
      <c r="Q119" s="277"/>
      <c r="R119" s="277"/>
      <c r="S119" s="277"/>
      <c r="T119" s="277">
        <v>1</v>
      </c>
      <c r="U119" s="277"/>
      <c r="V119" s="277"/>
      <c r="W119" s="277"/>
      <c r="X119" s="277">
        <v>1</v>
      </c>
    </row>
    <row r="120" spans="1:24" ht="25.5">
      <c r="A120" s="277">
        <v>31</v>
      </c>
      <c r="B120" s="277" t="s">
        <v>318</v>
      </c>
      <c r="C120" s="277">
        <v>12.686</v>
      </c>
      <c r="D120" s="277"/>
      <c r="E120" s="277"/>
      <c r="F120" s="277"/>
      <c r="G120" s="277">
        <v>12.686</v>
      </c>
      <c r="H120" s="277">
        <v>12686</v>
      </c>
      <c r="I120" s="277">
        <v>0.001760966129927818</v>
      </c>
      <c r="J120" s="277"/>
      <c r="K120" s="277"/>
      <c r="L120" s="277"/>
      <c r="M120" s="277">
        <v>0.001760966129927818</v>
      </c>
      <c r="N120" s="277">
        <v>7204</v>
      </c>
      <c r="O120" s="277"/>
      <c r="P120" s="277"/>
      <c r="Q120" s="277"/>
      <c r="R120" s="277"/>
      <c r="S120" s="277"/>
      <c r="T120" s="277">
        <v>1</v>
      </c>
      <c r="U120" s="277"/>
      <c r="V120" s="277"/>
      <c r="W120" s="277"/>
      <c r="X120" s="277">
        <v>1</v>
      </c>
    </row>
    <row r="121" spans="1:24" ht="12.75">
      <c r="A121" s="277">
        <v>32</v>
      </c>
      <c r="B121" s="277" t="s">
        <v>319</v>
      </c>
      <c r="C121" s="277">
        <v>915.96</v>
      </c>
      <c r="D121" s="277"/>
      <c r="E121" s="277"/>
      <c r="F121" s="277"/>
      <c r="G121" s="277">
        <v>915.96</v>
      </c>
      <c r="H121" s="277">
        <v>915960</v>
      </c>
      <c r="I121" s="277">
        <v>0.1271460299833426</v>
      </c>
      <c r="J121" s="277"/>
      <c r="K121" s="277"/>
      <c r="L121" s="277"/>
      <c r="M121" s="277">
        <v>0.1271460299833426</v>
      </c>
      <c r="N121" s="277">
        <v>7204</v>
      </c>
      <c r="O121" s="277"/>
      <c r="P121" s="277"/>
      <c r="Q121" s="277"/>
      <c r="R121" s="277"/>
      <c r="S121" s="277"/>
      <c r="T121" s="277">
        <v>1</v>
      </c>
      <c r="U121" s="277"/>
      <c r="V121" s="277"/>
      <c r="W121" s="277"/>
      <c r="X121" s="277">
        <v>1</v>
      </c>
    </row>
    <row r="122" spans="1:24" ht="12.75">
      <c r="A122" s="277">
        <v>33</v>
      </c>
      <c r="B122" s="277" t="s">
        <v>319</v>
      </c>
      <c r="C122" s="277">
        <v>855.511</v>
      </c>
      <c r="D122" s="277"/>
      <c r="E122" s="277"/>
      <c r="F122" s="277"/>
      <c r="G122" s="277">
        <v>855.511</v>
      </c>
      <c r="H122" s="277">
        <v>855511</v>
      </c>
      <c r="I122" s="277">
        <v>0.11875499722376458</v>
      </c>
      <c r="J122" s="277"/>
      <c r="K122" s="277"/>
      <c r="L122" s="277"/>
      <c r="M122" s="277">
        <v>0.11875499722376458</v>
      </c>
      <c r="N122" s="277">
        <v>7204</v>
      </c>
      <c r="O122" s="277"/>
      <c r="P122" s="277"/>
      <c r="Q122" s="277"/>
      <c r="R122" s="277"/>
      <c r="S122" s="277"/>
      <c r="T122" s="277">
        <v>1</v>
      </c>
      <c r="U122" s="277"/>
      <c r="V122" s="277"/>
      <c r="W122" s="277"/>
      <c r="X122" s="277">
        <v>1</v>
      </c>
    </row>
    <row r="123" spans="1:24" ht="25.5">
      <c r="A123" s="277">
        <v>34</v>
      </c>
      <c r="B123" s="277" t="s">
        <v>317</v>
      </c>
      <c r="C123" s="277">
        <v>0.263</v>
      </c>
      <c r="D123" s="277"/>
      <c r="E123" s="277"/>
      <c r="F123" s="277"/>
      <c r="G123" s="277">
        <v>0.263</v>
      </c>
      <c r="H123" s="277">
        <v>263</v>
      </c>
      <c r="I123" s="277">
        <v>3.650749583564686E-05</v>
      </c>
      <c r="J123" s="277"/>
      <c r="K123" s="277"/>
      <c r="L123" s="277"/>
      <c r="M123" s="277">
        <v>3.650749583564686E-05</v>
      </c>
      <c r="N123" s="277">
        <v>7204</v>
      </c>
      <c r="O123" s="277"/>
      <c r="P123" s="277"/>
      <c r="Q123" s="277"/>
      <c r="R123" s="277"/>
      <c r="S123" s="277"/>
      <c r="T123" s="277">
        <v>1</v>
      </c>
      <c r="U123" s="277"/>
      <c r="V123" s="277"/>
      <c r="W123" s="277"/>
      <c r="X123" s="277">
        <v>1</v>
      </c>
    </row>
    <row r="124" spans="1:24" ht="12.75">
      <c r="A124" s="277">
        <v>35</v>
      </c>
      <c r="B124" s="277" t="s">
        <v>319</v>
      </c>
      <c r="C124" s="277">
        <v>896.179</v>
      </c>
      <c r="D124" s="277"/>
      <c r="E124" s="277"/>
      <c r="F124" s="277"/>
      <c r="G124" s="277">
        <v>896.179</v>
      </c>
      <c r="H124" s="277">
        <v>896179</v>
      </c>
      <c r="I124" s="277">
        <v>0.12440019433647972</v>
      </c>
      <c r="J124" s="277"/>
      <c r="K124" s="277"/>
      <c r="L124" s="277"/>
      <c r="M124" s="277">
        <v>0.12440019433647972</v>
      </c>
      <c r="N124" s="277">
        <v>7204</v>
      </c>
      <c r="O124" s="277"/>
      <c r="P124" s="277"/>
      <c r="Q124" s="277"/>
      <c r="R124" s="277"/>
      <c r="S124" s="277"/>
      <c r="T124" s="277">
        <v>1</v>
      </c>
      <c r="U124" s="277"/>
      <c r="V124" s="277"/>
      <c r="W124" s="277"/>
      <c r="X124" s="277">
        <v>1</v>
      </c>
    </row>
    <row r="125" spans="1:24" ht="12.75">
      <c r="A125" s="277">
        <v>36</v>
      </c>
      <c r="B125" s="277" t="s">
        <v>319</v>
      </c>
      <c r="C125" s="277">
        <v>114.916</v>
      </c>
      <c r="D125" s="277"/>
      <c r="E125" s="277"/>
      <c r="F125" s="277"/>
      <c r="G125" s="277">
        <v>114.916</v>
      </c>
      <c r="H125" s="277">
        <v>114916</v>
      </c>
      <c r="I125" s="277">
        <v>0.015951693503609105</v>
      </c>
      <c r="J125" s="277"/>
      <c r="K125" s="277"/>
      <c r="L125" s="277"/>
      <c r="M125" s="277">
        <v>0.015951693503609105</v>
      </c>
      <c r="N125" s="277">
        <v>7204</v>
      </c>
      <c r="O125" s="277"/>
      <c r="P125" s="277"/>
      <c r="Q125" s="277"/>
      <c r="R125" s="277"/>
      <c r="S125" s="277"/>
      <c r="T125" s="277">
        <v>1</v>
      </c>
      <c r="U125" s="277"/>
      <c r="V125" s="277"/>
      <c r="W125" s="277"/>
      <c r="X125" s="277">
        <v>1</v>
      </c>
    </row>
    <row r="126" spans="1:24" ht="12.75">
      <c r="A126" s="277">
        <v>37</v>
      </c>
      <c r="B126" s="277" t="s">
        <v>319</v>
      </c>
      <c r="C126" s="277">
        <v>139.96</v>
      </c>
      <c r="D126" s="277"/>
      <c r="E126" s="277"/>
      <c r="F126" s="277"/>
      <c r="G126" s="277">
        <v>139.96</v>
      </c>
      <c r="H126" s="277">
        <v>139960</v>
      </c>
      <c r="I126" s="277">
        <v>0.01942809550249861</v>
      </c>
      <c r="J126" s="277"/>
      <c r="K126" s="277"/>
      <c r="L126" s="277"/>
      <c r="M126" s="277">
        <v>0.01942809550249861</v>
      </c>
      <c r="N126" s="277">
        <v>7204</v>
      </c>
      <c r="O126" s="277"/>
      <c r="P126" s="277"/>
      <c r="Q126" s="277"/>
      <c r="R126" s="277"/>
      <c r="S126" s="277"/>
      <c r="T126" s="277">
        <v>1</v>
      </c>
      <c r="U126" s="277"/>
      <c r="V126" s="277"/>
      <c r="W126" s="277"/>
      <c r="X126" s="277">
        <v>1</v>
      </c>
    </row>
    <row r="127" spans="1:24" ht="12.75">
      <c r="A127" s="277">
        <v>38</v>
      </c>
      <c r="B127" s="277" t="s">
        <v>319</v>
      </c>
      <c r="C127" s="277">
        <v>118.005</v>
      </c>
      <c r="D127" s="277"/>
      <c r="E127" s="277"/>
      <c r="F127" s="277"/>
      <c r="G127" s="277">
        <v>118.005</v>
      </c>
      <c r="H127" s="277">
        <v>118005</v>
      </c>
      <c r="I127" s="277">
        <v>0.016380483064963907</v>
      </c>
      <c r="J127" s="277"/>
      <c r="K127" s="277"/>
      <c r="L127" s="277"/>
      <c r="M127" s="277">
        <v>0.016380483064963907</v>
      </c>
      <c r="N127" s="277">
        <v>7204</v>
      </c>
      <c r="O127" s="277"/>
      <c r="P127" s="277"/>
      <c r="Q127" s="277"/>
      <c r="R127" s="277"/>
      <c r="S127" s="277"/>
      <c r="T127" s="277">
        <v>1</v>
      </c>
      <c r="U127" s="277"/>
      <c r="V127" s="277"/>
      <c r="W127" s="277"/>
      <c r="X127" s="277">
        <v>1</v>
      </c>
    </row>
    <row r="128" spans="1:24" ht="25.5">
      <c r="A128" s="277">
        <v>39</v>
      </c>
      <c r="B128" s="277" t="s">
        <v>320</v>
      </c>
      <c r="C128" s="277">
        <v>52.094</v>
      </c>
      <c r="D128" s="277"/>
      <c r="E128" s="277"/>
      <c r="F128" s="277"/>
      <c r="G128" s="277">
        <v>52.094</v>
      </c>
      <c r="H128" s="277">
        <v>52094</v>
      </c>
      <c r="I128" s="277">
        <v>0.007231260410882843</v>
      </c>
      <c r="J128" s="277"/>
      <c r="K128" s="277"/>
      <c r="L128" s="277"/>
      <c r="M128" s="277">
        <v>0.007231260410882843</v>
      </c>
      <c r="N128" s="277">
        <v>7204</v>
      </c>
      <c r="O128" s="277"/>
      <c r="P128" s="277"/>
      <c r="Q128" s="277"/>
      <c r="R128" s="277"/>
      <c r="S128" s="277"/>
      <c r="T128" s="277">
        <v>1</v>
      </c>
      <c r="U128" s="277"/>
      <c r="V128" s="277"/>
      <c r="W128" s="277"/>
      <c r="X128" s="277">
        <v>1</v>
      </c>
    </row>
    <row r="129" spans="1:24" ht="12.75">
      <c r="A129" s="277">
        <v>40</v>
      </c>
      <c r="B129" s="277" t="s">
        <v>321</v>
      </c>
      <c r="C129" s="277">
        <v>26.498</v>
      </c>
      <c r="D129" s="277"/>
      <c r="E129" s="277"/>
      <c r="F129" s="277"/>
      <c r="G129" s="277">
        <v>26.498</v>
      </c>
      <c r="H129" s="277">
        <v>26498</v>
      </c>
      <c r="I129" s="277">
        <v>0.0036782343142698504</v>
      </c>
      <c r="J129" s="277"/>
      <c r="K129" s="277"/>
      <c r="L129" s="277"/>
      <c r="M129" s="277">
        <v>0.0036782343142698504</v>
      </c>
      <c r="N129" s="277">
        <v>7204</v>
      </c>
      <c r="O129" s="277"/>
      <c r="P129" s="277"/>
      <c r="Q129" s="277"/>
      <c r="R129" s="277"/>
      <c r="S129" s="277"/>
      <c r="T129" s="277">
        <v>1</v>
      </c>
      <c r="U129" s="277"/>
      <c r="V129" s="277"/>
      <c r="W129" s="277"/>
      <c r="X129" s="277">
        <v>1</v>
      </c>
    </row>
    <row r="130" spans="1:24" ht="25.5">
      <c r="A130" s="277">
        <v>41</v>
      </c>
      <c r="B130" s="277" t="s">
        <v>322</v>
      </c>
      <c r="C130" s="277">
        <v>29.048</v>
      </c>
      <c r="D130" s="277"/>
      <c r="E130" s="277"/>
      <c r="F130" s="277"/>
      <c r="G130" s="277">
        <v>29.048</v>
      </c>
      <c r="H130" s="277">
        <v>29048</v>
      </c>
      <c r="I130" s="277">
        <v>0.004032204330927262</v>
      </c>
      <c r="J130" s="277"/>
      <c r="K130" s="277"/>
      <c r="L130" s="277"/>
      <c r="M130" s="277">
        <v>0.004032204330927262</v>
      </c>
      <c r="N130" s="277">
        <v>7204</v>
      </c>
      <c r="O130" s="277"/>
      <c r="P130" s="277"/>
      <c r="Q130" s="277"/>
      <c r="R130" s="277"/>
      <c r="S130" s="277"/>
      <c r="T130" s="277">
        <v>1</v>
      </c>
      <c r="U130" s="277"/>
      <c r="V130" s="277"/>
      <c r="W130" s="277"/>
      <c r="X130" s="277">
        <v>1</v>
      </c>
    </row>
    <row r="131" spans="1:24" ht="12.75">
      <c r="A131" s="277">
        <v>42</v>
      </c>
      <c r="B131" s="277" t="s">
        <v>323</v>
      </c>
      <c r="C131" s="277">
        <v>63.304</v>
      </c>
      <c r="D131" s="277"/>
      <c r="E131" s="277"/>
      <c r="F131" s="277"/>
      <c r="G131" s="277">
        <v>63.304</v>
      </c>
      <c r="H131" s="277">
        <v>63304</v>
      </c>
      <c r="I131" s="277">
        <v>0.008787340366463076</v>
      </c>
      <c r="J131" s="277"/>
      <c r="K131" s="277"/>
      <c r="L131" s="277"/>
      <c r="M131" s="277">
        <v>0.008787340366463076</v>
      </c>
      <c r="N131" s="277">
        <v>7204</v>
      </c>
      <c r="O131" s="277"/>
      <c r="P131" s="277"/>
      <c r="Q131" s="277"/>
      <c r="R131" s="277"/>
      <c r="S131" s="277"/>
      <c r="T131" s="277">
        <v>1</v>
      </c>
      <c r="U131" s="277"/>
      <c r="V131" s="277"/>
      <c r="W131" s="277"/>
      <c r="X131" s="277">
        <v>1</v>
      </c>
    </row>
    <row r="132" spans="1:24" ht="25.5">
      <c r="A132" s="277">
        <v>43</v>
      </c>
      <c r="B132" s="277" t="s">
        <v>324</v>
      </c>
      <c r="C132" s="277">
        <v>10.441</v>
      </c>
      <c r="D132" s="277"/>
      <c r="E132" s="277"/>
      <c r="F132" s="277"/>
      <c r="G132" s="277">
        <v>10.441</v>
      </c>
      <c r="H132" s="277">
        <v>10441</v>
      </c>
      <c r="I132" s="277">
        <v>0.0014493337034980568</v>
      </c>
      <c r="J132" s="277"/>
      <c r="K132" s="277"/>
      <c r="L132" s="277"/>
      <c r="M132" s="277">
        <v>0.0014493337034980568</v>
      </c>
      <c r="N132" s="277">
        <v>7204</v>
      </c>
      <c r="O132" s="277"/>
      <c r="P132" s="277"/>
      <c r="Q132" s="277"/>
      <c r="R132" s="277"/>
      <c r="S132" s="277"/>
      <c r="T132" s="277">
        <v>1</v>
      </c>
      <c r="U132" s="277"/>
      <c r="V132" s="277"/>
      <c r="W132" s="277"/>
      <c r="X132" s="277">
        <v>1</v>
      </c>
    </row>
    <row r="133" spans="1:24" ht="25.5">
      <c r="A133" s="277">
        <v>44</v>
      </c>
      <c r="B133" s="277" t="s">
        <v>324</v>
      </c>
      <c r="C133" s="277">
        <v>2.484</v>
      </c>
      <c r="D133" s="277"/>
      <c r="E133" s="277"/>
      <c r="F133" s="277"/>
      <c r="G133" s="277">
        <v>2.484</v>
      </c>
      <c r="H133" s="277">
        <v>2484</v>
      </c>
      <c r="I133" s="277">
        <v>0.0003448084397556913</v>
      </c>
      <c r="J133" s="277"/>
      <c r="K133" s="277"/>
      <c r="L133" s="277"/>
      <c r="M133" s="277">
        <v>0.0003448084397556913</v>
      </c>
      <c r="N133" s="277">
        <v>7204</v>
      </c>
      <c r="O133" s="277"/>
      <c r="P133" s="277"/>
      <c r="Q133" s="277"/>
      <c r="R133" s="277"/>
      <c r="S133" s="277"/>
      <c r="T133" s="277">
        <v>1</v>
      </c>
      <c r="U133" s="277"/>
      <c r="V133" s="277"/>
      <c r="W133" s="277"/>
      <c r="X133" s="277">
        <v>1</v>
      </c>
    </row>
    <row r="134" spans="1:24" ht="25.5">
      <c r="A134" s="277">
        <v>45</v>
      </c>
      <c r="B134" s="277" t="s">
        <v>325</v>
      </c>
      <c r="C134" s="277">
        <v>9.693</v>
      </c>
      <c r="D134" s="277"/>
      <c r="E134" s="277"/>
      <c r="F134" s="277"/>
      <c r="G134" s="277">
        <v>9.693</v>
      </c>
      <c r="H134" s="277">
        <v>9693</v>
      </c>
      <c r="I134" s="277">
        <v>0.0013455024986118822</v>
      </c>
      <c r="J134" s="277"/>
      <c r="K134" s="277"/>
      <c r="L134" s="277"/>
      <c r="M134" s="277">
        <v>0.0013455024986118822</v>
      </c>
      <c r="N134" s="277">
        <v>7204</v>
      </c>
      <c r="O134" s="277"/>
      <c r="P134" s="277"/>
      <c r="Q134" s="277"/>
      <c r="R134" s="277"/>
      <c r="S134" s="277"/>
      <c r="T134" s="277">
        <v>1</v>
      </c>
      <c r="U134" s="277"/>
      <c r="V134" s="277"/>
      <c r="W134" s="277"/>
      <c r="X134" s="277">
        <v>1</v>
      </c>
    </row>
    <row r="135" spans="1:24" ht="12.75">
      <c r="A135" s="277">
        <v>46</v>
      </c>
      <c r="B135" s="277" t="s">
        <v>326</v>
      </c>
      <c r="C135" s="277">
        <v>46.512</v>
      </c>
      <c r="D135" s="277"/>
      <c r="E135" s="277"/>
      <c r="F135" s="277"/>
      <c r="G135" s="277">
        <v>46.512</v>
      </c>
      <c r="H135" s="277">
        <v>46512</v>
      </c>
      <c r="I135" s="277">
        <v>0.006456413103831205</v>
      </c>
      <c r="J135" s="277"/>
      <c r="K135" s="277"/>
      <c r="L135" s="277"/>
      <c r="M135" s="277">
        <v>0.006456413103831205</v>
      </c>
      <c r="N135" s="277">
        <v>7204</v>
      </c>
      <c r="O135" s="277"/>
      <c r="P135" s="277"/>
      <c r="Q135" s="277"/>
      <c r="R135" s="277"/>
      <c r="S135" s="277"/>
      <c r="T135" s="277">
        <v>1</v>
      </c>
      <c r="U135" s="277"/>
      <c r="V135" s="277"/>
      <c r="W135" s="277"/>
      <c r="X135" s="277">
        <v>1</v>
      </c>
    </row>
    <row r="136" spans="1:24" ht="25.5">
      <c r="A136" s="277">
        <v>47</v>
      </c>
      <c r="B136" s="277" t="s">
        <v>327</v>
      </c>
      <c r="C136" s="277">
        <v>0</v>
      </c>
      <c r="D136" s="277"/>
      <c r="E136" s="277"/>
      <c r="F136" s="277"/>
      <c r="G136" s="277">
        <v>0</v>
      </c>
      <c r="H136" s="277">
        <v>0</v>
      </c>
      <c r="I136" s="277">
        <v>0</v>
      </c>
      <c r="J136" s="277"/>
      <c r="K136" s="277"/>
      <c r="L136" s="277"/>
      <c r="M136" s="277">
        <v>0</v>
      </c>
      <c r="N136" s="277">
        <v>7204</v>
      </c>
      <c r="O136" s="277"/>
      <c r="P136" s="277"/>
      <c r="Q136" s="277"/>
      <c r="R136" s="277"/>
      <c r="S136" s="277"/>
      <c r="T136" s="277">
        <v>1</v>
      </c>
      <c r="U136" s="277"/>
      <c r="V136" s="277"/>
      <c r="W136" s="277"/>
      <c r="X136" s="277">
        <v>1</v>
      </c>
    </row>
    <row r="137" spans="1:24" ht="25.5">
      <c r="A137" s="277">
        <v>48</v>
      </c>
      <c r="B137" s="277" t="s">
        <v>328</v>
      </c>
      <c r="C137" s="277">
        <v>6.064</v>
      </c>
      <c r="D137" s="277"/>
      <c r="E137" s="277"/>
      <c r="F137" s="277"/>
      <c r="G137" s="277">
        <v>6.064</v>
      </c>
      <c r="H137" s="277">
        <v>6064</v>
      </c>
      <c r="I137" s="277">
        <v>0.0008417545807884509</v>
      </c>
      <c r="J137" s="277"/>
      <c r="K137" s="277"/>
      <c r="L137" s="277"/>
      <c r="M137" s="277">
        <v>0.0008417545807884509</v>
      </c>
      <c r="N137" s="277">
        <v>7204</v>
      </c>
      <c r="O137" s="277"/>
      <c r="P137" s="277"/>
      <c r="Q137" s="277"/>
      <c r="R137" s="277"/>
      <c r="S137" s="277"/>
      <c r="T137" s="277">
        <v>1</v>
      </c>
      <c r="U137" s="277"/>
      <c r="V137" s="277"/>
      <c r="W137" s="277"/>
      <c r="X137" s="277">
        <v>1</v>
      </c>
    </row>
    <row r="138" spans="1:24" ht="25.5">
      <c r="A138" s="277">
        <v>49</v>
      </c>
      <c r="B138" s="277" t="s">
        <v>329</v>
      </c>
      <c r="C138" s="277">
        <v>267.32</v>
      </c>
      <c r="D138" s="277"/>
      <c r="E138" s="277"/>
      <c r="F138" s="277"/>
      <c r="G138" s="277">
        <v>267.32</v>
      </c>
      <c r="H138" s="277">
        <v>267320</v>
      </c>
      <c r="I138" s="277">
        <v>0.03710716268739589</v>
      </c>
      <c r="J138" s="277"/>
      <c r="K138" s="277"/>
      <c r="L138" s="277"/>
      <c r="M138" s="277">
        <v>0.03710716268739589</v>
      </c>
      <c r="N138" s="277">
        <v>7204</v>
      </c>
      <c r="O138" s="277"/>
      <c r="P138" s="277"/>
      <c r="Q138" s="277"/>
      <c r="R138" s="277"/>
      <c r="S138" s="277"/>
      <c r="T138" s="277">
        <v>1</v>
      </c>
      <c r="U138" s="277"/>
      <c r="V138" s="277"/>
      <c r="W138" s="277"/>
      <c r="X138" s="277">
        <v>1</v>
      </c>
    </row>
    <row r="139" spans="1:24" ht="76.5">
      <c r="A139" s="277">
        <v>50</v>
      </c>
      <c r="B139" s="277" t="s">
        <v>330</v>
      </c>
      <c r="C139" s="277">
        <v>28.866</v>
      </c>
      <c r="D139" s="277"/>
      <c r="E139" s="277"/>
      <c r="F139" s="277"/>
      <c r="G139" s="277">
        <v>28.866</v>
      </c>
      <c r="H139" s="277">
        <v>28866</v>
      </c>
      <c r="I139" s="277">
        <v>0.00400694058856191</v>
      </c>
      <c r="J139" s="277"/>
      <c r="K139" s="277"/>
      <c r="L139" s="277"/>
      <c r="M139" s="277">
        <v>0.00400694058856191</v>
      </c>
      <c r="N139" s="277">
        <v>7204</v>
      </c>
      <c r="O139" s="277"/>
      <c r="P139" s="277"/>
      <c r="Q139" s="277"/>
      <c r="R139" s="277"/>
      <c r="S139" s="277"/>
      <c r="T139" s="277">
        <v>1</v>
      </c>
      <c r="U139" s="277"/>
      <c r="V139" s="277"/>
      <c r="W139" s="277"/>
      <c r="X139" s="277">
        <v>1</v>
      </c>
    </row>
    <row r="140" spans="1:24" ht="12.75">
      <c r="A140" s="277">
        <v>51</v>
      </c>
      <c r="B140" s="277" t="s">
        <v>331</v>
      </c>
      <c r="C140" s="277">
        <v>26.268</v>
      </c>
      <c r="D140" s="277"/>
      <c r="E140" s="277"/>
      <c r="F140" s="277"/>
      <c r="G140" s="277">
        <v>26.268</v>
      </c>
      <c r="H140" s="277">
        <v>26268</v>
      </c>
      <c r="I140" s="277">
        <v>0.003646307606885064</v>
      </c>
      <c r="J140" s="277"/>
      <c r="K140" s="277"/>
      <c r="L140" s="277"/>
      <c r="M140" s="277">
        <v>0.003646307606885064</v>
      </c>
      <c r="N140" s="277">
        <v>7204</v>
      </c>
      <c r="O140" s="277"/>
      <c r="P140" s="277"/>
      <c r="Q140" s="277"/>
      <c r="R140" s="277"/>
      <c r="S140" s="277"/>
      <c r="T140" s="277">
        <v>1</v>
      </c>
      <c r="U140" s="277"/>
      <c r="V140" s="277"/>
      <c r="W140" s="277"/>
      <c r="X140" s="277">
        <v>1</v>
      </c>
    </row>
    <row r="141" spans="1:24" ht="25.5">
      <c r="A141" s="277">
        <v>52</v>
      </c>
      <c r="B141" s="277" t="s">
        <v>332</v>
      </c>
      <c r="C141" s="277">
        <v>2.35</v>
      </c>
      <c r="D141" s="277"/>
      <c r="E141" s="277"/>
      <c r="F141" s="277"/>
      <c r="G141" s="277">
        <v>2.35</v>
      </c>
      <c r="H141" s="277">
        <v>2350</v>
      </c>
      <c r="I141" s="277">
        <v>0.00032620766240977234</v>
      </c>
      <c r="J141" s="277"/>
      <c r="K141" s="277"/>
      <c r="L141" s="277"/>
      <c r="M141" s="277">
        <v>0.00032620766240977234</v>
      </c>
      <c r="N141" s="277">
        <v>7204</v>
      </c>
      <c r="O141" s="277"/>
      <c r="P141" s="277"/>
      <c r="Q141" s="277"/>
      <c r="R141" s="277"/>
      <c r="S141" s="277"/>
      <c r="T141" s="277">
        <v>1</v>
      </c>
      <c r="U141" s="277"/>
      <c r="V141" s="277"/>
      <c r="W141" s="277"/>
      <c r="X141" s="277">
        <v>1</v>
      </c>
    </row>
    <row r="142" spans="1:24" ht="12.75">
      <c r="A142" s="277">
        <v>53</v>
      </c>
      <c r="B142" s="277" t="s">
        <v>333</v>
      </c>
      <c r="C142" s="277">
        <v>85.664</v>
      </c>
      <c r="D142" s="277"/>
      <c r="E142" s="277"/>
      <c r="F142" s="277"/>
      <c r="G142" s="277">
        <v>85.664</v>
      </c>
      <c r="H142" s="277">
        <v>85664</v>
      </c>
      <c r="I142" s="277">
        <v>0.01189117157134925</v>
      </c>
      <c r="J142" s="277"/>
      <c r="K142" s="277"/>
      <c r="L142" s="277"/>
      <c r="M142" s="277">
        <v>0.01189117157134925</v>
      </c>
      <c r="N142" s="277">
        <v>7204</v>
      </c>
      <c r="O142" s="277"/>
      <c r="P142" s="277"/>
      <c r="Q142" s="277"/>
      <c r="R142" s="277"/>
      <c r="S142" s="277"/>
      <c r="T142" s="277">
        <v>1</v>
      </c>
      <c r="U142" s="277"/>
      <c r="V142" s="277"/>
      <c r="W142" s="277"/>
      <c r="X142" s="277">
        <v>1</v>
      </c>
    </row>
    <row r="143" spans="1:24" ht="12.75">
      <c r="A143" s="277">
        <v>54</v>
      </c>
      <c r="B143" s="277" t="s">
        <v>334</v>
      </c>
      <c r="C143" s="277">
        <v>18.201</v>
      </c>
      <c r="D143" s="277"/>
      <c r="E143" s="277"/>
      <c r="F143" s="277"/>
      <c r="G143" s="277">
        <v>18.201</v>
      </c>
      <c r="H143" s="277">
        <v>18201</v>
      </c>
      <c r="I143" s="277">
        <v>0.0025265130483064966</v>
      </c>
      <c r="J143" s="277"/>
      <c r="K143" s="277"/>
      <c r="L143" s="277"/>
      <c r="M143" s="277">
        <v>0.0025265130483064966</v>
      </c>
      <c r="N143" s="277">
        <v>7204</v>
      </c>
      <c r="O143" s="277"/>
      <c r="P143" s="277"/>
      <c r="Q143" s="277"/>
      <c r="R143" s="277"/>
      <c r="S143" s="277"/>
      <c r="T143" s="277">
        <v>1</v>
      </c>
      <c r="U143" s="277"/>
      <c r="V143" s="277"/>
      <c r="W143" s="277"/>
      <c r="X143" s="277">
        <v>1</v>
      </c>
    </row>
    <row r="144" spans="1:24" ht="12.75">
      <c r="A144" s="277">
        <v>55</v>
      </c>
      <c r="B144" s="277" t="s">
        <v>319</v>
      </c>
      <c r="C144" s="277">
        <v>933.626</v>
      </c>
      <c r="D144" s="277"/>
      <c r="E144" s="277"/>
      <c r="F144" s="277"/>
      <c r="G144" s="277">
        <v>933.626</v>
      </c>
      <c r="H144" s="277">
        <v>933626</v>
      </c>
      <c r="I144" s="277">
        <v>0.12959827873403665</v>
      </c>
      <c r="J144" s="277"/>
      <c r="K144" s="277"/>
      <c r="L144" s="277"/>
      <c r="M144" s="277">
        <v>0.12959827873403665</v>
      </c>
      <c r="N144" s="277">
        <v>7204</v>
      </c>
      <c r="O144" s="277"/>
      <c r="P144" s="277"/>
      <c r="Q144" s="277"/>
      <c r="R144" s="277"/>
      <c r="S144" s="277"/>
      <c r="T144" s="277">
        <v>1</v>
      </c>
      <c r="U144" s="277"/>
      <c r="V144" s="277"/>
      <c r="W144" s="277"/>
      <c r="X144" s="277">
        <v>1</v>
      </c>
    </row>
    <row r="145" spans="1:24" ht="12.75">
      <c r="A145" s="277">
        <v>56</v>
      </c>
      <c r="B145" s="277" t="s">
        <v>319</v>
      </c>
      <c r="C145" s="277">
        <v>558.634</v>
      </c>
      <c r="D145" s="277"/>
      <c r="E145" s="277"/>
      <c r="F145" s="277"/>
      <c r="G145" s="277">
        <v>558.634</v>
      </c>
      <c r="H145" s="277">
        <v>558634</v>
      </c>
      <c r="I145" s="277">
        <v>0.07754497501388118</v>
      </c>
      <c r="J145" s="277"/>
      <c r="K145" s="277"/>
      <c r="L145" s="277"/>
      <c r="M145" s="277">
        <v>0.07754497501388118</v>
      </c>
      <c r="N145" s="277">
        <v>7204</v>
      </c>
      <c r="O145" s="277"/>
      <c r="P145" s="277"/>
      <c r="Q145" s="277"/>
      <c r="R145" s="277"/>
      <c r="S145" s="277"/>
      <c r="T145" s="277">
        <v>1</v>
      </c>
      <c r="U145" s="277"/>
      <c r="V145" s="277"/>
      <c r="W145" s="277"/>
      <c r="X145" s="277">
        <v>1</v>
      </c>
    </row>
    <row r="146" spans="1:24" ht="12.75">
      <c r="A146" s="277">
        <v>57</v>
      </c>
      <c r="B146" s="277" t="s">
        <v>319</v>
      </c>
      <c r="C146" s="277">
        <v>53.138</v>
      </c>
      <c r="D146" s="277"/>
      <c r="E146" s="277"/>
      <c r="F146" s="277"/>
      <c r="G146" s="277">
        <v>53.138</v>
      </c>
      <c r="H146" s="277">
        <v>53138</v>
      </c>
      <c r="I146" s="277">
        <v>0.007376179900055524</v>
      </c>
      <c r="J146" s="277"/>
      <c r="K146" s="277"/>
      <c r="L146" s="277"/>
      <c r="M146" s="277">
        <v>0.007376179900055524</v>
      </c>
      <c r="N146" s="277">
        <v>7204</v>
      </c>
      <c r="O146" s="277"/>
      <c r="P146" s="277"/>
      <c r="Q146" s="277"/>
      <c r="R146" s="277"/>
      <c r="S146" s="277"/>
      <c r="T146" s="277">
        <v>1</v>
      </c>
      <c r="U146" s="277"/>
      <c r="V146" s="277"/>
      <c r="W146" s="277"/>
      <c r="X146" s="277">
        <v>1</v>
      </c>
    </row>
    <row r="147" spans="1:24" ht="12.75">
      <c r="A147" s="277">
        <v>58</v>
      </c>
      <c r="B147" s="277" t="s">
        <v>335</v>
      </c>
      <c r="C147" s="277">
        <v>4.144</v>
      </c>
      <c r="D147" s="277"/>
      <c r="E147" s="277"/>
      <c r="F147" s="277"/>
      <c r="G147" s="277">
        <v>4.144</v>
      </c>
      <c r="H147" s="277">
        <v>4144</v>
      </c>
      <c r="I147" s="277">
        <v>0.0005752359800111049</v>
      </c>
      <c r="J147" s="277"/>
      <c r="K147" s="277"/>
      <c r="L147" s="277"/>
      <c r="M147" s="277">
        <v>0.0005752359800111049</v>
      </c>
      <c r="N147" s="277">
        <v>7204</v>
      </c>
      <c r="O147" s="277"/>
      <c r="P147" s="277"/>
      <c r="Q147" s="277"/>
      <c r="R147" s="277"/>
      <c r="S147" s="277"/>
      <c r="T147" s="277">
        <v>1</v>
      </c>
      <c r="U147" s="277"/>
      <c r="V147" s="277"/>
      <c r="W147" s="277"/>
      <c r="X147" s="277">
        <v>1</v>
      </c>
    </row>
    <row r="148" spans="1:24" ht="25.5">
      <c r="A148" s="277">
        <v>59</v>
      </c>
      <c r="B148" s="277" t="s">
        <v>336</v>
      </c>
      <c r="C148" s="277">
        <v>8.522</v>
      </c>
      <c r="D148" s="277"/>
      <c r="E148" s="277"/>
      <c r="F148" s="277"/>
      <c r="G148" s="277">
        <v>8.522</v>
      </c>
      <c r="H148" s="277">
        <v>8522</v>
      </c>
      <c r="I148" s="277">
        <v>0.001182953914491949</v>
      </c>
      <c r="J148" s="277"/>
      <c r="K148" s="277"/>
      <c r="L148" s="277"/>
      <c r="M148" s="277">
        <v>0.001182953914491949</v>
      </c>
      <c r="N148" s="277">
        <v>7204</v>
      </c>
      <c r="O148" s="277"/>
      <c r="P148" s="277"/>
      <c r="Q148" s="277"/>
      <c r="R148" s="277"/>
      <c r="S148" s="277"/>
      <c r="T148" s="277">
        <v>1</v>
      </c>
      <c r="U148" s="277"/>
      <c r="V148" s="277"/>
      <c r="W148" s="277"/>
      <c r="X148" s="277">
        <v>1</v>
      </c>
    </row>
    <row r="149" spans="1:24" ht="12.75">
      <c r="A149" s="277">
        <v>60</v>
      </c>
      <c r="B149" s="277" t="s">
        <v>337</v>
      </c>
      <c r="C149" s="277">
        <v>2305.351</v>
      </c>
      <c r="D149" s="277"/>
      <c r="E149" s="277"/>
      <c r="F149" s="277"/>
      <c r="G149" s="277">
        <v>2305.351</v>
      </c>
      <c r="H149" s="277">
        <v>2305351</v>
      </c>
      <c r="I149" s="277">
        <v>0.3200098556357579</v>
      </c>
      <c r="J149" s="277"/>
      <c r="K149" s="277"/>
      <c r="L149" s="277"/>
      <c r="M149" s="277">
        <v>0.3200098556357579</v>
      </c>
      <c r="N149" s="277">
        <v>7204</v>
      </c>
      <c r="O149" s="277"/>
      <c r="P149" s="277"/>
      <c r="Q149" s="277"/>
      <c r="R149" s="277"/>
      <c r="S149" s="277"/>
      <c r="T149" s="277">
        <v>1</v>
      </c>
      <c r="U149" s="277"/>
      <c r="V149" s="277"/>
      <c r="W149" s="277"/>
      <c r="X149" s="277">
        <v>1</v>
      </c>
    </row>
    <row r="150" spans="1:24" ht="12.75">
      <c r="A150" s="277">
        <v>61</v>
      </c>
      <c r="B150" s="277" t="s">
        <v>338</v>
      </c>
      <c r="C150" s="277">
        <v>332.993</v>
      </c>
      <c r="D150" s="277"/>
      <c r="E150" s="277"/>
      <c r="F150" s="277"/>
      <c r="G150" s="277">
        <v>332.993</v>
      </c>
      <c r="H150" s="277">
        <v>332993</v>
      </c>
      <c r="I150" s="277">
        <v>0.046223348139922266</v>
      </c>
      <c r="J150" s="277"/>
      <c r="K150" s="277"/>
      <c r="L150" s="277"/>
      <c r="M150" s="277">
        <v>0.046223348139922266</v>
      </c>
      <c r="N150" s="277">
        <v>7204</v>
      </c>
      <c r="O150" s="277"/>
      <c r="P150" s="277"/>
      <c r="Q150" s="277"/>
      <c r="R150" s="277"/>
      <c r="S150" s="277"/>
      <c r="T150" s="277">
        <v>1</v>
      </c>
      <c r="U150" s="277"/>
      <c r="V150" s="277"/>
      <c r="W150" s="277"/>
      <c r="X150" s="277">
        <v>1</v>
      </c>
    </row>
    <row r="151" spans="1:24" ht="38.25">
      <c r="A151" s="277">
        <v>62</v>
      </c>
      <c r="B151" s="277" t="s">
        <v>339</v>
      </c>
      <c r="C151" s="277">
        <v>21.848</v>
      </c>
      <c r="D151" s="277"/>
      <c r="E151" s="277"/>
      <c r="F151" s="277"/>
      <c r="G151" s="277">
        <v>21.848</v>
      </c>
      <c r="H151" s="277">
        <v>21848</v>
      </c>
      <c r="I151" s="277">
        <v>0.0030327595780122152</v>
      </c>
      <c r="J151" s="277"/>
      <c r="K151" s="277"/>
      <c r="L151" s="277"/>
      <c r="M151" s="277">
        <v>0.0030327595780122152</v>
      </c>
      <c r="N151" s="277">
        <v>7204</v>
      </c>
      <c r="O151" s="277"/>
      <c r="P151" s="277"/>
      <c r="Q151" s="277"/>
      <c r="R151" s="277"/>
      <c r="S151" s="277"/>
      <c r="T151" s="277">
        <v>1</v>
      </c>
      <c r="U151" s="277"/>
      <c r="V151" s="277"/>
      <c r="W151" s="277"/>
      <c r="X151" s="277">
        <v>1</v>
      </c>
    </row>
    <row r="152" spans="1:24" ht="12.75">
      <c r="A152" s="277">
        <v>63</v>
      </c>
      <c r="B152" s="277" t="s">
        <v>338</v>
      </c>
      <c r="C152" s="277">
        <v>401.005</v>
      </c>
      <c r="D152" s="277"/>
      <c r="E152" s="277"/>
      <c r="F152" s="277"/>
      <c r="G152" s="277">
        <v>401.005</v>
      </c>
      <c r="H152" s="277">
        <v>401005</v>
      </c>
      <c r="I152" s="277">
        <v>0.056095224875069405</v>
      </c>
      <c r="J152" s="277"/>
      <c r="K152" s="277"/>
      <c r="L152" s="277"/>
      <c r="M152" s="277">
        <v>0.056095224875069405</v>
      </c>
      <c r="N152" s="277">
        <v>7204</v>
      </c>
      <c r="O152" s="277"/>
      <c r="P152" s="277"/>
      <c r="Q152" s="277"/>
      <c r="R152" s="277"/>
      <c r="S152" s="277"/>
      <c r="T152" s="277">
        <v>1</v>
      </c>
      <c r="U152" s="277"/>
      <c r="V152" s="277"/>
      <c r="W152" s="277"/>
      <c r="X152" s="277">
        <v>1</v>
      </c>
    </row>
    <row r="153" spans="1:24" ht="12.75">
      <c r="A153" s="277">
        <v>64</v>
      </c>
      <c r="B153" s="277" t="s">
        <v>340</v>
      </c>
      <c r="C153" s="277">
        <v>294.199</v>
      </c>
      <c r="D153" s="277"/>
      <c r="E153" s="277"/>
      <c r="F153" s="277"/>
      <c r="G153" s="277">
        <v>294.199</v>
      </c>
      <c r="H153" s="277">
        <v>294199</v>
      </c>
      <c r="I153" s="277">
        <v>0.0408382842865075</v>
      </c>
      <c r="J153" s="277"/>
      <c r="K153" s="277"/>
      <c r="L153" s="277"/>
      <c r="M153" s="277">
        <v>0.0408382842865075</v>
      </c>
      <c r="N153" s="277">
        <v>7204</v>
      </c>
      <c r="O153" s="277"/>
      <c r="P153" s="277"/>
      <c r="Q153" s="277"/>
      <c r="R153" s="277"/>
      <c r="S153" s="277"/>
      <c r="T153" s="277">
        <v>1</v>
      </c>
      <c r="U153" s="277"/>
      <c r="V153" s="277"/>
      <c r="W153" s="277"/>
      <c r="X153" s="277">
        <v>1</v>
      </c>
    </row>
    <row r="154" spans="1:24" ht="12.75">
      <c r="A154" s="277">
        <v>65</v>
      </c>
      <c r="B154" s="277" t="s">
        <v>340</v>
      </c>
      <c r="C154" s="277">
        <v>65.899</v>
      </c>
      <c r="D154" s="277"/>
      <c r="E154" s="277"/>
      <c r="F154" s="277"/>
      <c r="G154" s="277">
        <v>65.899</v>
      </c>
      <c r="H154" s="277">
        <v>65899</v>
      </c>
      <c r="I154" s="277">
        <v>0.009147556912826208</v>
      </c>
      <c r="J154" s="277"/>
      <c r="K154" s="277"/>
      <c r="L154" s="277"/>
      <c r="M154" s="277">
        <v>0.009147556912826208</v>
      </c>
      <c r="N154" s="277">
        <v>7204</v>
      </c>
      <c r="O154" s="277"/>
      <c r="P154" s="277"/>
      <c r="Q154" s="277"/>
      <c r="R154" s="277"/>
      <c r="S154" s="277"/>
      <c r="T154" s="277">
        <v>1</v>
      </c>
      <c r="U154" s="277"/>
      <c r="V154" s="277"/>
      <c r="W154" s="277"/>
      <c r="X154" s="277">
        <v>1</v>
      </c>
    </row>
    <row r="155" spans="1:24" ht="12.75">
      <c r="A155" s="277"/>
      <c r="B155" s="277" t="s">
        <v>341</v>
      </c>
      <c r="C155" s="277">
        <f>SUM(C90:C154)</f>
        <v>20614</v>
      </c>
      <c r="D155" s="277"/>
      <c r="E155" s="277"/>
      <c r="F155" s="277"/>
      <c r="G155" s="277">
        <v>20614</v>
      </c>
      <c r="H155" s="277"/>
      <c r="I155" s="277">
        <v>2.86189686285397</v>
      </c>
      <c r="J155" s="277"/>
      <c r="K155" s="277"/>
      <c r="L155" s="277"/>
      <c r="M155" s="277">
        <v>2.86189686285397</v>
      </c>
      <c r="N155" s="277">
        <v>7204</v>
      </c>
      <c r="O155" s="277"/>
      <c r="P155" s="277"/>
      <c r="Q155" s="277"/>
      <c r="R155" s="277"/>
      <c r="S155" s="277"/>
      <c r="T155" s="277">
        <v>1</v>
      </c>
      <c r="U155" s="277"/>
      <c r="V155" s="277"/>
      <c r="W155" s="277"/>
      <c r="X155" s="277">
        <v>1</v>
      </c>
    </row>
    <row r="158" spans="1:7" ht="15.75">
      <c r="A158" s="223" t="s">
        <v>344</v>
      </c>
      <c r="B158" s="285"/>
      <c r="C158" s="285"/>
      <c r="D158" s="285"/>
      <c r="E158" s="285"/>
      <c r="F158" s="285"/>
      <c r="G158" s="285"/>
    </row>
  </sheetData>
  <sheetProtection/>
  <mergeCells count="8">
    <mergeCell ref="A3:X3"/>
    <mergeCell ref="A82:X82"/>
    <mergeCell ref="A8:X8"/>
    <mergeCell ref="C5:G5"/>
    <mergeCell ref="I5:M5"/>
    <mergeCell ref="O5:S5"/>
    <mergeCell ref="T5:X5"/>
    <mergeCell ref="N5:N6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О.В.</dc:creator>
  <cp:keywords/>
  <dc:description/>
  <cp:lastModifiedBy>Василий</cp:lastModifiedBy>
  <cp:lastPrinted>2019-03-12T10:23:28Z</cp:lastPrinted>
  <dcterms:created xsi:type="dcterms:W3CDTF">2011-01-17T06:46:32Z</dcterms:created>
  <dcterms:modified xsi:type="dcterms:W3CDTF">2019-03-12T10:24:26Z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